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updateLinks="always" defaultThemeVersion="124226"/>
  <mc:AlternateContent xmlns:mc="http://schemas.openxmlformats.org/markup-compatibility/2006">
    <mc:Choice Requires="x15">
      <x15ac:absPath xmlns:x15ac="http://schemas.microsoft.com/office/spreadsheetml/2010/11/ac" url="https://ibtgroup.sharepoint.com/sites/Peru/CD/1.GG/1.1CAL/ESG y Sostenibilidad/3. Principio del Ecuador/3.1 Diagnostico/2023/Matrices Riesgos Cambio Climático TCFD/"/>
    </mc:Choice>
  </mc:AlternateContent>
  <xr:revisionPtr revIDLastSave="184" documentId="8_{E433A684-E1DB-4F70-8ADB-3F2692FD5CFB}" xr6:coauthVersionLast="47" xr6:coauthVersionMax="47" xr10:uidLastSave="{15357B4B-CDAE-4C56-9B56-2DA5FB883B4C}"/>
  <bookViews>
    <workbookView xWindow="-120" yWindow="-120" windowWidth="20730" windowHeight="11160" xr2:uid="{00000000-000D-0000-FFFF-FFFF00000000}"/>
  </bookViews>
  <sheets>
    <sheet name="R&amp;O" sheetId="1" r:id="rId1"/>
    <sheet name="A1 Impacto" sheetId="5" r:id="rId2"/>
    <sheet name="A2 Probabilidad" sheetId="4" r:id="rId3"/>
    <sheet name="A3 NR" sheetId="3" r:id="rId4"/>
    <sheet name="A4 Estrategias" sheetId="7" r:id="rId5"/>
    <sheet name="A5 DDHH" sheetId="11" r:id="rId6"/>
    <sheet name="Mapa de color" sheetId="6" r:id="rId7"/>
    <sheet name="LISTAS DESPLEGABLES" sheetId="8" r:id="rId8"/>
  </sheets>
  <externalReferences>
    <externalReference r:id="rId9"/>
  </externalReferences>
  <definedNames>
    <definedName name="_xlnm.Print_Area" localSheetId="1">'A1 Impacto'!$A$1:$F$9</definedName>
    <definedName name="_xlnm.Print_Area" localSheetId="2">'A2 Probabilidad'!$A$1:$F$9</definedName>
    <definedName name="_xlnm.Print_Area" localSheetId="3">'A3 NR'!$A$1:$M$34</definedName>
    <definedName name="_xlnm.Print_Area" localSheetId="4">'A4 Estrategias'!$A$1:$E$12</definedName>
    <definedName name="_xlnm.Print_Area" localSheetId="5">'A5 DDHH'!$B$2:$E$35</definedName>
    <definedName name="_xlnm.Print_Area" localSheetId="6">'Mapa de color'!$A$1:$U$38</definedName>
    <definedName name="_xlnm.Print_Area" localSheetId="0">'R&amp;O'!$A$1:$AH$23</definedName>
    <definedName name="Z_9D8FC04B_2D61_4EDB_A419_8C430042B1DE_.wvu.PrintArea" localSheetId="0" hidden="1">'R&amp;O'!$B$2:$AI$23</definedName>
    <definedName name="Z_9D8FC04B_2D61_4EDB_A419_8C430042B1DE_.wvu.Rows" localSheetId="0" hidden="1">'R&amp;O'!$23:$23</definedName>
  </definedNames>
  <calcPr calcId="191028"/>
  <customWorkbookViews>
    <customWorkbookView name="Kelly Yolanda Vila Alejos - Vista personalizada" guid="{9D8FC04B-2D61-4EDB-A419-8C430042B1DE}" mergeInterval="0" personalView="1" maximized="1" xWindow="-8" yWindow="-8" windowWidth="1616" windowHeight="876"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4" i="1" l="1"/>
  <c r="U14" i="1" s="1"/>
  <c r="AE15" i="1"/>
  <c r="AE16" i="1"/>
  <c r="AE17" i="1"/>
  <c r="AE18" i="1"/>
  <c r="AE19" i="1"/>
  <c r="AE20" i="1"/>
  <c r="AE21" i="1"/>
  <c r="AE22" i="1"/>
  <c r="AE23" i="1"/>
  <c r="E9" i="8"/>
  <c r="E8" i="8"/>
  <c r="E7" i="8"/>
  <c r="E6" i="8"/>
  <c r="E5" i="8"/>
  <c r="E4" i="8"/>
  <c r="E3" i="8"/>
  <c r="E2" i="8"/>
  <c r="T23" i="1" l="1"/>
  <c r="T22" i="1"/>
  <c r="T21" i="1"/>
  <c r="T20" i="1"/>
  <c r="T19" i="1"/>
  <c r="T18" i="1"/>
  <c r="T17" i="1"/>
  <c r="T16" i="1"/>
  <c r="T15" i="1"/>
  <c r="AF10" i="1"/>
  <c r="AE10" i="1"/>
  <c r="AC10" i="1"/>
  <c r="AD10" i="1"/>
  <c r="AB10" i="1"/>
  <c r="AG10" i="1" l="1"/>
  <c r="C8" i="8"/>
  <c r="D8" i="8"/>
  <c r="C9" i="8"/>
  <c r="D9" i="8"/>
  <c r="C10" i="8"/>
  <c r="D10" i="8"/>
  <c r="E10" i="8"/>
  <c r="C11" i="8"/>
  <c r="D11" i="8"/>
  <c r="E11" i="8"/>
  <c r="C12" i="8"/>
  <c r="D12" i="8"/>
  <c r="E12" i="8"/>
  <c r="C13" i="8"/>
  <c r="D13" i="8"/>
  <c r="E13" i="8"/>
  <c r="C14" i="8"/>
  <c r="D14" i="8"/>
  <c r="E14" i="8"/>
  <c r="T38" i="6"/>
  <c r="T37" i="6"/>
  <c r="T36" i="6"/>
  <c r="T35" i="6"/>
  <c r="T34" i="6"/>
  <c r="T33" i="6"/>
  <c r="T32" i="6"/>
  <c r="T31" i="6"/>
  <c r="T30" i="6"/>
  <c r="T29" i="6"/>
  <c r="T28" i="6"/>
  <c r="T27" i="6"/>
  <c r="T26" i="6"/>
  <c r="T25" i="6"/>
  <c r="T24" i="6"/>
  <c r="T23" i="6"/>
  <c r="T22" i="6"/>
  <c r="T21" i="6"/>
  <c r="T20" i="6"/>
  <c r="T19" i="6"/>
  <c r="T18" i="6"/>
  <c r="T17" i="6"/>
  <c r="T16" i="6"/>
  <c r="T15" i="6"/>
  <c r="T14" i="6"/>
  <c r="U16" i="1" s="1"/>
  <c r="L34" i="3"/>
  <c r="L33" i="3"/>
  <c r="L32" i="3"/>
  <c r="L31" i="3"/>
  <c r="L30" i="3"/>
  <c r="L29" i="3"/>
  <c r="L28" i="3"/>
  <c r="L27" i="3"/>
  <c r="L26" i="3"/>
  <c r="L25" i="3"/>
  <c r="L24" i="3"/>
  <c r="L23" i="3"/>
  <c r="L22" i="3"/>
  <c r="L21" i="3"/>
  <c r="L20" i="3"/>
  <c r="L19" i="3"/>
  <c r="L18" i="3"/>
  <c r="L17" i="3"/>
  <c r="L16" i="3"/>
  <c r="L15" i="3"/>
  <c r="L14" i="3"/>
  <c r="L13" i="3"/>
  <c r="L12" i="3"/>
  <c r="L11" i="3"/>
  <c r="L10" i="3"/>
  <c r="D3" i="8"/>
  <c r="D4" i="8"/>
  <c r="D5" i="8"/>
  <c r="D6" i="8"/>
  <c r="D2" i="8"/>
  <c r="C6" i="8"/>
  <c r="C5" i="8"/>
  <c r="C4" i="8"/>
  <c r="C3" i="8"/>
  <c r="C2" i="8"/>
  <c r="U15" i="1" l="1"/>
  <c r="U22" i="1"/>
  <c r="U21" i="1"/>
  <c r="U20" i="1"/>
  <c r="U19" i="1"/>
  <c r="U18" i="1"/>
  <c r="U17" i="1"/>
  <c r="U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Yuri Rosa Jayashi Flores</author>
  </authors>
  <commentList>
    <comment ref="Q12" authorId="0" shapeId="0" xr:uid="{00000000-0006-0000-0000-000001000000}">
      <text>
        <r>
          <rPr>
            <b/>
            <sz val="9"/>
            <color indexed="81"/>
            <rFont val="Tahoma"/>
            <family val="2"/>
          </rPr>
          <t>Colocar los controles actuales:
tecnología, recursos, documentación, etc</t>
        </r>
      </text>
    </comment>
    <comment ref="AE12" authorId="0" shapeId="0" xr:uid="{00000000-0006-0000-0000-000002000000}">
      <text>
        <r>
          <rPr>
            <b/>
            <sz val="9"/>
            <color indexed="81"/>
            <rFont val="Tahoma"/>
            <family val="2"/>
          </rPr>
          <t>Se considera el Riesgo residual</t>
        </r>
        <r>
          <rPr>
            <sz val="9"/>
            <color indexed="81"/>
            <rFont val="Tahoma"/>
            <family val="2"/>
          </rPr>
          <t xml:space="preserve">
</t>
        </r>
      </text>
    </comment>
  </commentList>
</comments>
</file>

<file path=xl/sharedStrings.xml><?xml version="1.0" encoding="utf-8"?>
<sst xmlns="http://schemas.openxmlformats.org/spreadsheetml/2006/main" count="583" uniqueCount="291">
  <si>
    <t xml:space="preserve">Código: </t>
  </si>
  <si>
    <t>IBT-SdG-CAL-FO-08</t>
  </si>
  <si>
    <t xml:space="preserve">Fecha: </t>
  </si>
  <si>
    <t xml:space="preserve">Versión: </t>
  </si>
  <si>
    <t>01</t>
  </si>
  <si>
    <t>Página</t>
  </si>
  <si>
    <t>1 de 1</t>
  </si>
  <si>
    <t>Fecha de Actualización</t>
  </si>
  <si>
    <t>Actualizado por:</t>
  </si>
  <si>
    <t>GESTIÓN DE RIESGOS</t>
  </si>
  <si>
    <t>CONTEO</t>
  </si>
  <si>
    <t>PENDIENTES</t>
  </si>
  <si>
    <t>EN PROCESO</t>
  </si>
  <si>
    <t>REALIZADOS</t>
  </si>
  <si>
    <t>EFICACES</t>
  </si>
  <si>
    <t>NIVEL DE EFICACIA</t>
  </si>
  <si>
    <t>COMENTARIOS</t>
  </si>
  <si>
    <t>IDENTIFICACIÓN DEL RIESGO Y OPORTUNIDADES</t>
  </si>
  <si>
    <t>EVALUACIÓN DE R&amp;O</t>
  </si>
  <si>
    <t xml:space="preserve">PLAN DE TRATAMIENTO </t>
  </si>
  <si>
    <t xml:space="preserve">EJECUCIÓN DEL TRATAMIENTO </t>
  </si>
  <si>
    <t>ANÁLISIS DE EFICACIA DE ACCIONES TOMADAS</t>
  </si>
  <si>
    <t xml:space="preserve">
N°</t>
  </si>
  <si>
    <t>Proceso</t>
  </si>
  <si>
    <t>(-) Riesgo 
/ 
(+) Oportunidad</t>
  </si>
  <si>
    <t>SISTEMA DE GESTIÓN</t>
  </si>
  <si>
    <t>FACTOR DE CONTEXTO
(factores internos o externos que pueden generar riesgos)</t>
  </si>
  <si>
    <t>PARTES INTERESADAS 
(Grupos de Interés que puede ser afectado)</t>
  </si>
  <si>
    <r>
      <rPr>
        <b/>
        <sz val="11"/>
        <color theme="0"/>
        <rFont val="Century Gothic"/>
        <family val="2"/>
      </rPr>
      <t>FUENTE</t>
    </r>
    <r>
      <rPr>
        <b/>
        <sz val="8"/>
        <color theme="0"/>
        <rFont val="Century Gothic"/>
        <family val="2"/>
      </rPr>
      <t xml:space="preserve">
(factores o circunstancias del trabajo que pueden generar uno o varios riesgos aisladamente o por su combinación)</t>
    </r>
  </si>
  <si>
    <t>EVENTO
(Ocurrencia o cambio de un conjunto particular de circunstancias.)</t>
  </si>
  <si>
    <t>CAUSA
(Cosa o suceso que origina otra cosa o suceso.)</t>
  </si>
  <si>
    <t>EFECTO
(Desviación, positiva y/o negativa, respecto a lo previsto.)</t>
  </si>
  <si>
    <r>
      <t>DERECHOS INVOLUCRADOS</t>
    </r>
    <r>
      <rPr>
        <b/>
        <sz val="9"/>
        <color theme="0"/>
        <rFont val="Century Gothic"/>
        <family val="2"/>
      </rPr>
      <t xml:space="preserve">
</t>
    </r>
    <r>
      <rPr>
        <sz val="8"/>
        <color theme="0"/>
        <rFont val="Century Gothic"/>
        <family val="2"/>
      </rPr>
      <t>(derechos que podrían verse vulnerados o mejorar su cumplimiento)</t>
    </r>
    <r>
      <rPr>
        <b/>
        <sz val="9"/>
        <color theme="0"/>
        <rFont val="Century Gothic"/>
        <family val="2"/>
      </rPr>
      <t xml:space="preserve"> </t>
    </r>
  </si>
  <si>
    <t>Descripción</t>
  </si>
  <si>
    <t>Responsable del  Proceso</t>
  </si>
  <si>
    <t>Controles existentes</t>
  </si>
  <si>
    <t>CALIFICACIÓN</t>
  </si>
  <si>
    <t>ENR</t>
  </si>
  <si>
    <t xml:space="preserve">NR </t>
  </si>
  <si>
    <t>Estrategia para el Tratamiento</t>
  </si>
  <si>
    <t xml:space="preserve">Acciones </t>
  </si>
  <si>
    <t>Responsable del Tratamiento</t>
  </si>
  <si>
    <t>Plazo</t>
  </si>
  <si>
    <t>Verificación de Acción</t>
  </si>
  <si>
    <t>Fecha de Verificación de Acción</t>
  </si>
  <si>
    <t>Comentarios</t>
  </si>
  <si>
    <t>Resultado de la Eficacia</t>
  </si>
  <si>
    <t>Fecha de Evalución de la Eficacia</t>
  </si>
  <si>
    <t>Observaciones</t>
  </si>
  <si>
    <t>CAL</t>
  </si>
  <si>
    <t>SST</t>
  </si>
  <si>
    <t>MA</t>
  </si>
  <si>
    <t>P</t>
  </si>
  <si>
    <t>I</t>
  </si>
  <si>
    <t>NIVEL DE IMPACTO</t>
  </si>
  <si>
    <t xml:space="preserve">CSU-SUY-SIG-CAL-FO-24 </t>
  </si>
  <si>
    <t>NIVEL</t>
  </si>
  <si>
    <t>DESCRIPCIÓN</t>
  </si>
  <si>
    <t xml:space="preserve">NEGATIVO </t>
  </si>
  <si>
    <t>POSITIVO</t>
  </si>
  <si>
    <t>Muy Alto</t>
  </si>
  <si>
    <t xml:space="preserve">Si el evento llegara a presentarse, tendría un trágico impacto, comprometiendo los objetivos de la empresa o la continuidad de las operaciones por paralización de los principales procesos operativos.  </t>
  </si>
  <si>
    <t>Si el evento llegara a presentarse, tendría un impacto positivo en el desempeño de los principales procesos operativos de la organización, permitiendo el logro de los objetivos de la empresa.</t>
  </si>
  <si>
    <t>Alto</t>
  </si>
  <si>
    <t>Si el evento llegara a presentarse, tendría un alto impacto, comprometiendo los objetivos de la Empresa o la continuidad de las operaciones por paralización de los procesos de soporte.</t>
  </si>
  <si>
    <t>Si el evento llegara a presentarse, tendría un impacto positivo en el desempeño de los procesos de soporte  de la organización, permitiendo el logro de los objetivos de la empresa.</t>
  </si>
  <si>
    <t>Medio</t>
  </si>
  <si>
    <t xml:space="preserve">Si el evento llegara a presentarse, tendría un moderado impacto o efecto sobre los objetivos de la Empresa, comprometiendo varias actividades. </t>
  </si>
  <si>
    <t>Si el evento llegara a presentarse, tendría un impacto positivo de menor prioridad, ya que el efecto de la oportunidad es sobre actividades críticas de la empresa</t>
  </si>
  <si>
    <t>Bajo</t>
  </si>
  <si>
    <t xml:space="preserve">Si el evento llegara a presentarse, tendría un bajo impacto o efecto sobre algunas actividades de la Empresa. </t>
  </si>
  <si>
    <t>Si el evento llegara a presentarse, tendría un impacto positivo de menor  prioridad, ya que el efecto de la oportunidad es sobre algunas actividades de la empresa</t>
  </si>
  <si>
    <t xml:space="preserve">Muy Bajo </t>
  </si>
  <si>
    <t>Si el evento llegara a presentarse, no representa un impacto importante para la Empresa.</t>
  </si>
  <si>
    <t xml:space="preserve"> Si el evento llegara a presentarse, no representa un impacto positivo para la empresa.</t>
  </si>
  <si>
    <t>NIVEL DE PROBABILIDAD</t>
  </si>
  <si>
    <t>CONCEPTO</t>
  </si>
  <si>
    <t xml:space="preserve">FRECUENCIA </t>
  </si>
  <si>
    <t>Casi cierto</t>
  </si>
  <si>
    <t>Se espera que ocurra en la mayoría de circunstancias</t>
  </si>
  <si>
    <t>Más de una vez al año</t>
  </si>
  <si>
    <t>Muy Frecuente</t>
  </si>
  <si>
    <t>Puede ocurrir en la mayoría de circunstancias</t>
  </si>
  <si>
    <t>Sucede dentro de 1 a 2 años</t>
  </si>
  <si>
    <t>Frecuente</t>
  </si>
  <si>
    <t xml:space="preserve">Probablemente ocurriría en la mayoría de circunstancias </t>
  </si>
  <si>
    <t>Sucede dentro de 2 a 3 años</t>
  </si>
  <si>
    <t>Ocasional</t>
  </si>
  <si>
    <t>Puede ocurrir en algún momento</t>
  </si>
  <si>
    <t>Sucede dentro de 3 a 5 años</t>
  </si>
  <si>
    <t>Rara vez</t>
  </si>
  <si>
    <t>Puede ocurrir solo en circunstancias excepcionales</t>
  </si>
  <si>
    <t>No ha sucedido en más de 5 años</t>
  </si>
  <si>
    <t>NIVEL DE RIESGO</t>
  </si>
  <si>
    <t>Nivel</t>
  </si>
  <si>
    <t>Criterio</t>
  </si>
  <si>
    <t>Descripción (NEGATIVO)</t>
  </si>
  <si>
    <t>Descripción (POSITIVO)</t>
  </si>
  <si>
    <t>ACCIONES</t>
  </si>
  <si>
    <t>17 a 25</t>
  </si>
  <si>
    <t>CRÍTICO</t>
  </si>
  <si>
    <t>Genera un alto impacto (legal, imagen, económico, operativo) a la organización y es muy  probable que ocurran.  Afectación directa a la estrategia de la organización, no se debe continuar con las actividades hasta que se realicen acciones que aporten a la mitigación del mismo.</t>
  </si>
  <si>
    <t>Es aquel riesgo que al presentarse puede generar grandes beneficios para la oranización para el cumplimiento de los objetivos corporativo.</t>
  </si>
  <si>
    <t>Requiere acciones inmediatas.</t>
  </si>
  <si>
    <t>13 a 16</t>
  </si>
  <si>
    <t>IMPORTANTE</t>
  </si>
  <si>
    <t>Genera un impacto (legal, imagen, económico, operativo) a la organización,  y es más probable que ocurran. Afectación a los procesos operativos del negocio, se debe realizar acciones correctivas a corto o mediano plazo a fin de mitigar el nivel de riesgo e iniciar acciones con el fin que el riesgo no se manifieste.</t>
  </si>
  <si>
    <t>Es aquel riesgo que al presentarse potenciaría los procesos operativos del negocio, se debe analizar el costo del aprovechamiento y el beneficio que daría a la org. aprovecharlo.</t>
  </si>
  <si>
    <t>9 a 12</t>
  </si>
  <si>
    <t>MODERADO</t>
  </si>
  <si>
    <t>Genera un impacto (legal, imagen, económico, operativo) a la organización,  y es probable que ocurran ocasionalmente. Aquel riesgo que al presentarse puede originar una afectación a los procesos de soporte, se debe tomar acciones a mediano o largo plazo a fin de que el riesgo no se manifieste.</t>
  </si>
  <si>
    <t>Es aquel riesgo que al presentarse potenciaría los procesos de soporte, se debe analizar el costo del aprovechamiento y el beneficio que daría a la org. aprovecharlo.</t>
  </si>
  <si>
    <t>Evaluar si se requiere iniciar acciones para eliminar/reducir el riesgo o aprovechar oportunidad.</t>
  </si>
  <si>
    <t>4 a 8</t>
  </si>
  <si>
    <t>TOLERADO</t>
  </si>
  <si>
    <t>Genera bajo impacto a la organización y es poco probable que ocurran. Aquel riesgo que al presentarse no genera afectación en prestación de servicio de la organización. Se recomienda actividades de retención del riesgo.</t>
  </si>
  <si>
    <t>Es aquel riesgo que al presentarse genera oportunidades en la prestación del servicio de la organización, las cuales no impacta sustancialmente en los requisitos de las partes interesadas.</t>
  </si>
  <si>
    <t>No es necesario tomar acción.</t>
  </si>
  <si>
    <t>1 a 3</t>
  </si>
  <si>
    <t>NO SIGNIFICATIVO</t>
  </si>
  <si>
    <t>No generan impacto a la organización y es improbable que ocurran.  Aquel riesgo que al presentarse no afecta el funcionar de la organización. Se pueden continuar con las actividades sin llevar a cabo controles adicionales.</t>
  </si>
  <si>
    <t>Es aquel riesgo que al presentarse, su aprovechamiento no afecta sustancialmente los objetivos institucionales.</t>
  </si>
  <si>
    <t>IMPACTO</t>
  </si>
  <si>
    <t>PROBABILIDAD</t>
  </si>
  <si>
    <t>NR</t>
  </si>
  <si>
    <t>RIESGO / AMENAZA</t>
  </si>
  <si>
    <t>ESTRATEGIA PARA EL TRATAMIENTO</t>
  </si>
  <si>
    <t>RIESGO</t>
  </si>
  <si>
    <t>Estrategia</t>
  </si>
  <si>
    <t xml:space="preserve"> NEGATIVOS</t>
  </si>
  <si>
    <t>Reducir</t>
  </si>
  <si>
    <t>El nivel del riesgo se debería reducir mediante las acciones establecidas, de manera tal que en la evaluación del riesgo residual, la puntuación del nivel del riesgo se haya reducido.</t>
  </si>
  <si>
    <t>Aceptar</t>
  </si>
  <si>
    <t>La decisión sobre aceptar el riesgo sin acción posterior se debería tomar dependiendo de la expectativa de riesgo de la organización.</t>
  </si>
  <si>
    <t>Evitar</t>
  </si>
  <si>
    <t>Se debería evitar la actividad o la acción que da origen al riesgo particular.</t>
  </si>
  <si>
    <t>Transferir o Compartir</t>
  </si>
  <si>
    <t>El riesgo se debería transferir o compartir a otro proceso que pueda manejar de manera más eficaz el riesgo particular dependiendo de la evaluación del riesgo.</t>
  </si>
  <si>
    <t xml:space="preserve"> POSITIVOS</t>
  </si>
  <si>
    <t>Explotar</t>
  </si>
  <si>
    <t>Eliminar la incertidumbre que no suceda y potenciarlo para que suceda</t>
  </si>
  <si>
    <t>Compartir</t>
  </si>
  <si>
    <t>Compartir la oportunidad con otros procesos o partes interesadas para  aumentar la capacidad del logro.</t>
  </si>
  <si>
    <t xml:space="preserve">Mejorar </t>
  </si>
  <si>
    <t xml:space="preserve">Aumenta la posibilidad de la oportunidad, potenciándola u optimizando las acciones. </t>
  </si>
  <si>
    <t>Aceptar la oportunidad y determinar acciones para abordarla.</t>
  </si>
  <si>
    <t>Derechos Humanos Universales</t>
  </si>
  <si>
    <t>Libertad e igualdad</t>
  </si>
  <si>
    <t>No discriminación</t>
  </si>
  <si>
    <t>A la vida y seguridad</t>
  </si>
  <si>
    <t>No esclavitud</t>
  </si>
  <si>
    <t>No tortura o tratos crueles o degradantes</t>
  </si>
  <si>
    <t>Reconocimiento de sus derechos en todo lugar</t>
  </si>
  <si>
    <t>Igualdad ante la ley</t>
  </si>
  <si>
    <t>Protección de derechos por ley</t>
  </si>
  <si>
    <t>No detención injusta</t>
  </si>
  <si>
    <t>A juicio justo</t>
  </si>
  <si>
    <t>Presunción de inocencia</t>
  </si>
  <si>
    <t>A la intimidad</t>
  </si>
  <si>
    <t>Libertad de circulación</t>
  </si>
  <si>
    <t>A la búsqueda de asilo</t>
  </si>
  <si>
    <t>A la nacionalidad</t>
  </si>
  <si>
    <t>Al matrimonio</t>
  </si>
  <si>
    <t xml:space="preserve">Propiedad </t>
  </si>
  <si>
    <t>Libertad de pensamiento</t>
  </si>
  <si>
    <t>Libertad de expresión</t>
  </si>
  <si>
    <t>Reunión y asociación voluntaria</t>
  </si>
  <si>
    <t>Participación en democracia</t>
  </si>
  <si>
    <t>Seguridad social</t>
  </si>
  <si>
    <t>Trabajo, salario digno y sindicalización</t>
  </si>
  <si>
    <t>Descanso y tiempo libre</t>
  </si>
  <si>
    <t>Bienestar, alimentación, vestido, vivienda y servicios sociales</t>
  </si>
  <si>
    <t>Educación gratuita y libre</t>
  </si>
  <si>
    <t>Participación de la producción científica y cultural</t>
  </si>
  <si>
    <t>Orden internacional efectiva de los derechos</t>
  </si>
  <si>
    <t>Ejercicio de deberes y libertades</t>
  </si>
  <si>
    <t>Interpretación de los derechos sin tendencias perjudiciales</t>
  </si>
  <si>
    <t>Derecho a un ambiente sano (ONU 2021)</t>
  </si>
  <si>
    <t>No aplica</t>
  </si>
  <si>
    <t>Nivel de Riesgo = Probabilidad  x  Impacto</t>
  </si>
  <si>
    <t>MAPA DE COLOR</t>
  </si>
  <si>
    <t>AMENAZAS</t>
  </si>
  <si>
    <t>OPORTUNIDADES</t>
  </si>
  <si>
    <t>5-Muy Alto</t>
  </si>
  <si>
    <t>4-Alto</t>
  </si>
  <si>
    <t>3-Medio</t>
  </si>
  <si>
    <t>2-Bajo</t>
  </si>
  <si>
    <t xml:space="preserve">1-Muy Bajo </t>
  </si>
  <si>
    <t>1-Rara vez</t>
  </si>
  <si>
    <t>2-Ocasional</t>
  </si>
  <si>
    <t>3-Frecuente</t>
  </si>
  <si>
    <t>4-Muy Frecuente</t>
  </si>
  <si>
    <t>5-Casi cierto</t>
  </si>
  <si>
    <t>PROCESO</t>
  </si>
  <si>
    <t>(-) Riesgo / 
(+) Oportunidad</t>
  </si>
  <si>
    <t>DIRECCIÓN ESTRATÉGICA</t>
  </si>
  <si>
    <t>Riesgo</t>
  </si>
  <si>
    <t>Realizado</t>
  </si>
  <si>
    <t>Eficaz</t>
  </si>
  <si>
    <t>1 Libertad e igualdad</t>
  </si>
  <si>
    <t>SISTEMA INTEGRADO DE GESTIÓN</t>
  </si>
  <si>
    <t>Oportunidad</t>
  </si>
  <si>
    <t>Pendiente</t>
  </si>
  <si>
    <t>No Eficaz</t>
  </si>
  <si>
    <t>2 No discriminación</t>
  </si>
  <si>
    <t>CALIDAD</t>
  </si>
  <si>
    <t>En Proceso</t>
  </si>
  <si>
    <t>3 A la vida y seguridad</t>
  </si>
  <si>
    <t>SEGURIDAD Y SALUD EN EL TRABAJO</t>
  </si>
  <si>
    <t>4 No esclavitud</t>
  </si>
  <si>
    <t>MEDIO AMBIENTE</t>
  </si>
  <si>
    <t>5 No tortura o tratos crueles o degradantes</t>
  </si>
  <si>
    <t>DISEÑO</t>
  </si>
  <si>
    <t>-</t>
  </si>
  <si>
    <t>6 Reconocimiento de sus derechos en todo lugar</t>
  </si>
  <si>
    <t>EJECUCIÓN DE OBRA</t>
  </si>
  <si>
    <t>7 Igualdad ante la ley</t>
  </si>
  <si>
    <t>ENTREGA DE OBRA</t>
  </si>
  <si>
    <t>8 Protección de derechos por ley</t>
  </si>
  <si>
    <t>LEGAL</t>
  </si>
  <si>
    <t>9 No detención injusta</t>
  </si>
  <si>
    <t>GESTIÓN DEL TALENTO HUMANO</t>
  </si>
  <si>
    <t>10 A juicio justo</t>
  </si>
  <si>
    <t>GESTIÓN DE COMPRAS</t>
  </si>
  <si>
    <t>11 Presunción de inocencia</t>
  </si>
  <si>
    <t>GESTIÓN DE SISTEMAS DE LA INFORMACIÓN</t>
  </si>
  <si>
    <t>12 A la intimidad</t>
  </si>
  <si>
    <t>ADMINISTRACIÓN</t>
  </si>
  <si>
    <t>13 Libertad de circulación</t>
  </si>
  <si>
    <t>14 A la búsqueda de asilo</t>
  </si>
  <si>
    <t>15 A la nacionalidad</t>
  </si>
  <si>
    <t>16 Al matrimonio</t>
  </si>
  <si>
    <t xml:space="preserve">17 Propiedad </t>
  </si>
  <si>
    <t>18 Libertad de pensamiento</t>
  </si>
  <si>
    <t>19 Libertad de expresión</t>
  </si>
  <si>
    <t>20 Reunión y asociación voluntaria</t>
  </si>
  <si>
    <t>21 Participación en democracia</t>
  </si>
  <si>
    <t>22 Seguridad social</t>
  </si>
  <si>
    <t>23 Trabajo, salario digno y sindicalización</t>
  </si>
  <si>
    <t>24 Descanso y tiempo libre</t>
  </si>
  <si>
    <t>25 Bienestar, alimentación, vestido, vivienda y servicios sociales</t>
  </si>
  <si>
    <t>26 Educación gratuita y libre</t>
  </si>
  <si>
    <t>27 Participación de la producción científica y cultural</t>
  </si>
  <si>
    <t>28 Orden internacional efectiva de los derechos</t>
  </si>
  <si>
    <t>29 Ejercicio de deberes y libertades</t>
  </si>
  <si>
    <t>30 Interpretación de los derechos sin tendencias perjudiciales</t>
  </si>
  <si>
    <t>31 Derecho a un ambiente sano (ONU 2021)</t>
  </si>
  <si>
    <t>Aumento de enfermedades, vectores, pandemias, epidemias, o emergencias en el marco de un desastre, lo que provocará la sobredemanda de atenciones por emergencias en el Hospital y Policlínico.</t>
  </si>
  <si>
    <t xml:space="preserve">Aumento de costo en productos, por el alza de materias primas, problemas en el transporte, interrupción en cadena de producción, entre otros motivos,  por el impacto de algún evento climático adverso. </t>
  </si>
  <si>
    <t xml:space="preserve">Impulsar proyectos de cambio de fuentes energéticas para disminuir las emisiones y la dependencia de combustibles fósiles, tomando en cuenta el progresivo aumento en el costo de los combustibles fósiles. </t>
  </si>
  <si>
    <t xml:space="preserve">MATRIZ DE IDENTIFICACIÓN, EVALUACIÓN DE RIESGOS Y OPORTUNIDADES
CAMBIO CLIMÁTIVO </t>
  </si>
  <si>
    <t>30.10.2023</t>
  </si>
  <si>
    <t xml:space="preserve">Coordinadora de Sostenibilidad </t>
  </si>
  <si>
    <t xml:space="preserve">Suministro de mala calidad de agua que ingresa al complejo VMT. Lo cual puede agrabarse en un contexto de emergencia y puede ocasionar problemas de la entrega de los servicios y afectar la seguridad y vida del paciente. </t>
  </si>
  <si>
    <t xml:space="preserve">Mala calidad del aire a causa de un evento el impacto de algún evento climático adverso. Lo que puede traer problemas pulmonares en los trabajadores y pacientes que visitan el hospital o policlínico. </t>
  </si>
  <si>
    <t xml:space="preserve">Pacientes 
Trabajadores </t>
  </si>
  <si>
    <t>✔</t>
  </si>
  <si>
    <t>Calidad, Medio Ambiente y Sostenibilidad 
SSGG</t>
  </si>
  <si>
    <t>N: Reducir</t>
  </si>
  <si>
    <t xml:space="preserve">1. Contar con un programa de monitoreo de calidad de agua e informar los resultados en los periodos definidos. 
2. Alarmas de informacion de resultados a los correos respectivos. 
3. Contar con una reserva y tratamiento  de agua , solo para emergencias de escacez de agua.           </t>
  </si>
  <si>
    <t xml:space="preserve">Servicios Generales </t>
  </si>
  <si>
    <t xml:space="preserve">Q4 - 2023 </t>
  </si>
  <si>
    <t xml:space="preserve">Monitoreos ambientales mensual y trimestral </t>
  </si>
  <si>
    <t xml:space="preserve">Contar con el stock de EPPs necesarias para todo el personal, generado por este riesgo. </t>
  </si>
  <si>
    <t>SST/GTH/Compras</t>
  </si>
  <si>
    <t xml:space="preserve">Permanente </t>
  </si>
  <si>
    <t xml:space="preserve">Pacientes 
Trabajadores
Comunidades </t>
  </si>
  <si>
    <t xml:space="preserve">Plan de Contingencia  frente a emergencias </t>
  </si>
  <si>
    <t xml:space="preserve">1. Desarrollar un mapa de riesgo en los Hospitales para este tipo de catastrofes
2. Contar con un plan de contigencia donde se especifiquen zonas de atención, según el nivel de peligrosidad de cada paciente. </t>
  </si>
  <si>
    <t>Direccion Medica / SST / SSGG / MA</t>
  </si>
  <si>
    <t>(1) Q2 2024
(2) Q2 2024</t>
  </si>
  <si>
    <t xml:space="preserve">Pacientes 
Clientes </t>
  </si>
  <si>
    <t xml:space="preserve">Compras </t>
  </si>
  <si>
    <t xml:space="preserve">P: Mejorar </t>
  </si>
  <si>
    <t xml:space="preserve">Plan de contingencia que incluya al área de compras. 
Contar con una lista de proveedores  que puedan abastecer en momentos de emergencia, de preferencia que sean locales. </t>
  </si>
  <si>
    <t xml:space="preserve"> Q2 2024
</t>
  </si>
  <si>
    <t xml:space="preserve">Clientes </t>
  </si>
  <si>
    <t xml:space="preserve">SSGG 
Calidad, Medioambiente y Sostenibilidad </t>
  </si>
  <si>
    <t xml:space="preserve">Plan de Eficiencia energética 2019 - 2022 
Plan de mitigación y adecuación al cambio climático. </t>
  </si>
  <si>
    <t>SSGG</t>
  </si>
  <si>
    <t>Q2 2022</t>
  </si>
  <si>
    <t>Q4 2023</t>
  </si>
  <si>
    <t xml:space="preserve">Se llevó a cabo el Plan de Eficiencia Energética con resultados positivos. 
Aun queda pendiente la elaboración del Plan de mitigación y adecuación al cambio climático.  </t>
  </si>
  <si>
    <t xml:space="preserve">Q4 2023 </t>
  </si>
  <si>
    <t xml:space="preserve">Gasto en investigación y desarrollo (I+D) en tecnologías nuevas y alternativas para mejorar los servicios que se brindan y ubicar tecnologias que tengan un impacto menor en el medio ambiente. 
</t>
  </si>
  <si>
    <t xml:space="preserve">Pacientes 
Clientes 
Trabajadores </t>
  </si>
  <si>
    <t xml:space="preserve">Plan  de Investigación y desarrollo 2030 </t>
  </si>
  <si>
    <t xml:space="preserve">Trabajadores 
Clientes </t>
  </si>
  <si>
    <t xml:space="preserve">Plan de Contingencia frente a emergencias y desastres. </t>
  </si>
  <si>
    <t xml:space="preserve">Q4 - 2024 </t>
  </si>
  <si>
    <t xml:space="preserve">Debido a un desastre o evento climático adverso se da la retirada temprana de los activos existentes por daños a propriedades.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</si>
</sst>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80A]General"/>
  </numFmts>
  <fonts count="39" x14ac:knownFonts="1">
    <font>
      <sz val="11"/>
      <color theme="1"/>
      <name val="Calibri"/>
      <family val="2"/>
      <scheme val="minor"/>
    </font>
    <font>
      <sz val="11"/>
      <color theme="1"/>
      <name val="Century Gothic"/>
      <family val="2"/>
    </font>
    <font>
      <u/>
      <sz val="8.8000000000000007"/>
      <color theme="10"/>
      <name val="Calibri"/>
      <family val="2"/>
    </font>
    <font>
      <sz val="10"/>
      <name val="Arial"/>
      <family val="2"/>
    </font>
    <font>
      <sz val="9"/>
      <color rgb="FF000000"/>
      <name val="Century Gothic"/>
      <family val="2"/>
    </font>
    <font>
      <b/>
      <sz val="11"/>
      <color theme="1"/>
      <name val="Century Gothic"/>
      <family val="2"/>
    </font>
    <font>
      <sz val="11"/>
      <color rgb="FF000000"/>
      <name val="Century Gothic"/>
      <family val="2"/>
    </font>
    <font>
      <b/>
      <sz val="11"/>
      <color theme="0"/>
      <name val="Century Gothic"/>
      <family val="2"/>
    </font>
    <font>
      <sz val="11"/>
      <name val="Century Gothic"/>
      <family val="2"/>
    </font>
    <font>
      <b/>
      <sz val="11"/>
      <name val="Century Gothic"/>
      <family val="2"/>
    </font>
    <font>
      <sz val="11"/>
      <color rgb="FF000000"/>
      <name val="Calibri"/>
      <family val="2"/>
    </font>
    <font>
      <b/>
      <sz val="11"/>
      <color rgb="FFFFFFFF"/>
      <name val="Century Gothic"/>
      <family val="2"/>
    </font>
    <font>
      <b/>
      <sz val="11"/>
      <color rgb="FFFF0000"/>
      <name val="Century Gothic"/>
      <family val="2"/>
    </font>
    <font>
      <b/>
      <sz val="11"/>
      <color rgb="FF000000"/>
      <name val="Century Gothic"/>
      <family val="2"/>
    </font>
    <font>
      <b/>
      <sz val="9"/>
      <color rgb="FF000000"/>
      <name val="Century Gothic"/>
      <family val="2"/>
    </font>
    <font>
      <b/>
      <sz val="14"/>
      <color theme="0"/>
      <name val="Century Gothic"/>
      <family val="2"/>
    </font>
    <font>
      <sz val="10"/>
      <color theme="1"/>
      <name val="Century Gothic"/>
      <family val="2"/>
    </font>
    <font>
      <sz val="10"/>
      <color rgb="FF000000"/>
      <name val="Century Gothic"/>
      <family val="2"/>
    </font>
    <font>
      <b/>
      <sz val="9"/>
      <name val="Century Gothic"/>
      <family val="2"/>
    </font>
    <font>
      <b/>
      <i/>
      <sz val="12"/>
      <color theme="1"/>
      <name val="Century Gothic"/>
      <family val="2"/>
    </font>
    <font>
      <b/>
      <sz val="16"/>
      <color theme="1"/>
      <name val="Century Gothic"/>
      <family val="2"/>
    </font>
    <font>
      <b/>
      <sz val="14"/>
      <name val="Century Gothic"/>
      <family val="2"/>
    </font>
    <font>
      <b/>
      <sz val="12"/>
      <color theme="0"/>
      <name val="Century Gothic"/>
      <family val="2"/>
    </font>
    <font>
      <b/>
      <sz val="10"/>
      <color rgb="FFFFFFFF"/>
      <name val="Century Gothic"/>
      <family val="2"/>
    </font>
    <font>
      <b/>
      <sz val="9"/>
      <color theme="0"/>
      <name val="Century Gothic"/>
      <family val="2"/>
    </font>
    <font>
      <b/>
      <sz val="9"/>
      <color theme="1"/>
      <name val="Century Gothic"/>
      <family val="2"/>
    </font>
    <font>
      <sz val="9"/>
      <color theme="1"/>
      <name val="Century Gothic"/>
      <family val="2"/>
    </font>
    <font>
      <b/>
      <sz val="9"/>
      <color rgb="FFFF0000"/>
      <name val="Century Gothic"/>
      <family val="2"/>
    </font>
    <font>
      <b/>
      <sz val="9"/>
      <color rgb="FFFFFFFF"/>
      <name val="Century Gothic"/>
      <family val="2"/>
    </font>
    <font>
      <sz val="11"/>
      <color theme="1"/>
      <name val="Calibri"/>
      <family val="2"/>
      <scheme val="minor"/>
    </font>
    <font>
      <i/>
      <sz val="11"/>
      <color rgb="FF7F7F7F"/>
      <name val="Calibri"/>
      <family val="2"/>
      <scheme val="minor"/>
    </font>
    <font>
      <b/>
      <sz val="8"/>
      <color theme="0"/>
      <name val="Century Gothic"/>
      <family val="2"/>
    </font>
    <font>
      <sz val="8"/>
      <color theme="0"/>
      <name val="Century Gothic"/>
      <family val="2"/>
    </font>
    <font>
      <sz val="9"/>
      <color indexed="81"/>
      <name val="Tahoma"/>
      <family val="2"/>
    </font>
    <font>
      <b/>
      <sz val="9"/>
      <color indexed="81"/>
      <name val="Tahoma"/>
      <family val="2"/>
    </font>
    <font>
      <b/>
      <sz val="10"/>
      <color theme="0"/>
      <name val="Century Gothic"/>
      <family val="2"/>
    </font>
    <font>
      <sz val="8"/>
      <color theme="1"/>
      <name val="Century Gothic"/>
      <family val="2"/>
    </font>
    <font>
      <b/>
      <sz val="18"/>
      <name val="Century Gothic"/>
      <family val="2"/>
    </font>
    <font>
      <sz val="10"/>
      <color theme="0"/>
      <name val="Century Gothic"/>
      <family val="2"/>
    </font>
  </fonts>
  <fills count="1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theme="3" tint="-0.499984740745262"/>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0F243E"/>
        <bgColor indexed="64"/>
      </patternFill>
    </fill>
    <fill>
      <patternFill patternType="solid">
        <fgColor rgb="FFC00000"/>
        <bgColor indexed="64"/>
      </patternFill>
    </fill>
    <fill>
      <patternFill patternType="solid">
        <fgColor rgb="FFEFD3D2"/>
        <bgColor indexed="64"/>
      </patternFill>
    </fill>
    <fill>
      <patternFill patternType="solid">
        <fgColor theme="7" tint="0.59999389629810485"/>
        <bgColor indexed="64"/>
      </patternFill>
    </fill>
    <fill>
      <patternFill patternType="solid">
        <fgColor rgb="FF0070C0"/>
        <bgColor indexed="64"/>
      </patternFill>
    </fill>
    <fill>
      <patternFill patternType="solid">
        <fgColor rgb="FFFFFFFF"/>
        <bgColor indexed="64"/>
      </patternFill>
    </fill>
    <fill>
      <patternFill patternType="solid">
        <fgColor rgb="FF00355F"/>
        <bgColor indexed="64"/>
      </patternFill>
    </fill>
  </fills>
  <borders count="93">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style="thin">
        <color auto="1"/>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auto="1"/>
      </left>
      <right style="medium">
        <color indexed="64"/>
      </right>
      <top style="medium">
        <color auto="1"/>
      </top>
      <bottom style="medium">
        <color auto="1"/>
      </bottom>
      <diagonal/>
    </border>
    <border>
      <left style="thin">
        <color theme="0"/>
      </left>
      <right style="thin">
        <color theme="0"/>
      </right>
      <top style="thin">
        <color theme="0"/>
      </top>
      <bottom style="medium">
        <color auto="1"/>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auto="1"/>
      </bottom>
      <diagonal/>
    </border>
    <border>
      <left style="thin">
        <color theme="0"/>
      </left>
      <right style="medium">
        <color indexed="64"/>
      </right>
      <top style="thin">
        <color theme="0"/>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auto="1"/>
      </bottom>
      <diagonal/>
    </border>
    <border>
      <left style="medium">
        <color indexed="64"/>
      </left>
      <right/>
      <top/>
      <bottom style="medium">
        <color indexed="64"/>
      </bottom>
      <diagonal/>
    </border>
    <border>
      <left/>
      <right/>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right style="thin">
        <color auto="1"/>
      </right>
      <top style="thin">
        <color auto="1"/>
      </top>
      <bottom/>
      <diagonal/>
    </border>
    <border>
      <left/>
      <right style="thin">
        <color auto="1"/>
      </right>
      <top/>
      <bottom/>
      <diagonal/>
    </border>
    <border>
      <left style="thin">
        <color theme="1"/>
      </left>
      <right style="thin">
        <color theme="1"/>
      </right>
      <top style="thin">
        <color theme="1"/>
      </top>
      <bottom style="thin">
        <color theme="1"/>
      </bottom>
      <diagonal/>
    </border>
    <border>
      <left/>
      <right style="thin">
        <color theme="0"/>
      </right>
      <top style="thin">
        <color theme="0"/>
      </top>
      <bottom style="thin">
        <color theme="0"/>
      </bottom>
      <diagonal/>
    </border>
    <border>
      <left/>
      <right style="thin">
        <color theme="0"/>
      </right>
      <top style="medium">
        <color theme="1"/>
      </top>
      <bottom style="thin">
        <color theme="0"/>
      </bottom>
      <diagonal/>
    </border>
    <border>
      <left/>
      <right style="thin">
        <color auto="1"/>
      </right>
      <top style="medium">
        <color theme="1"/>
      </top>
      <bottom style="thin">
        <color auto="1"/>
      </bottom>
      <diagonal/>
    </border>
    <border>
      <left style="thin">
        <color auto="1"/>
      </left>
      <right style="medium">
        <color theme="1"/>
      </right>
      <top style="medium">
        <color theme="1"/>
      </top>
      <bottom/>
      <diagonal/>
    </border>
    <border>
      <left style="thin">
        <color auto="1"/>
      </left>
      <right style="medium">
        <color theme="1"/>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1"/>
      </bottom>
      <diagonal/>
    </border>
    <border>
      <left/>
      <right style="medium">
        <color theme="1"/>
      </right>
      <top/>
      <bottom/>
      <diagonal/>
    </border>
    <border>
      <left style="thin">
        <color theme="1"/>
      </left>
      <right style="thin">
        <color theme="1"/>
      </right>
      <top style="thin">
        <color theme="1"/>
      </top>
      <bottom/>
      <diagonal/>
    </border>
    <border>
      <left style="thin">
        <color auto="1"/>
      </left>
      <right/>
      <top style="thin">
        <color auto="1"/>
      </top>
      <bottom style="thin">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theme="1"/>
      </bottom>
      <diagonal/>
    </border>
    <border>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top style="medium">
        <color indexed="64"/>
      </top>
      <bottom style="thin">
        <color theme="0"/>
      </bottom>
      <diagonal/>
    </border>
    <border>
      <left style="thin">
        <color theme="0"/>
      </left>
      <right/>
      <top style="medium">
        <color indexed="64"/>
      </top>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diagonal/>
    </border>
    <border>
      <left style="thin">
        <color theme="0"/>
      </left>
      <right style="medium">
        <color indexed="64"/>
      </right>
      <top style="thin">
        <color theme="0"/>
      </top>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medium">
        <color theme="1"/>
      </left>
      <right/>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top/>
      <bottom style="thin">
        <color theme="0"/>
      </bottom>
      <diagonal/>
    </border>
    <border>
      <left/>
      <right/>
      <top/>
      <bottom style="thin">
        <color theme="0"/>
      </bottom>
      <diagonal/>
    </border>
    <border>
      <left/>
      <right style="thin">
        <color auto="1"/>
      </right>
      <top style="thin">
        <color theme="0"/>
      </top>
      <bottom style="thin">
        <color theme="0"/>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theme="1"/>
      </bottom>
      <diagonal/>
    </border>
    <border>
      <left style="thin">
        <color theme="0"/>
      </left>
      <right style="thin">
        <color auto="1"/>
      </right>
      <top style="thin">
        <color theme="0"/>
      </top>
      <bottom style="thin">
        <color theme="1"/>
      </bottom>
      <diagonal/>
    </border>
    <border>
      <left/>
      <right/>
      <top style="thin">
        <color theme="1"/>
      </top>
      <bottom style="thin">
        <color theme="1"/>
      </bottom>
      <diagonal/>
    </border>
    <border>
      <left/>
      <right style="medium">
        <color theme="1"/>
      </right>
      <top/>
      <bottom style="thin">
        <color indexed="64"/>
      </bottom>
      <diagonal/>
    </border>
  </borders>
  <cellStyleXfs count="7">
    <xf numFmtId="0" fontId="0" fillId="0" borderId="0"/>
    <xf numFmtId="0" fontId="2" fillId="0" borderId="0" applyNumberFormat="0" applyFill="0" applyBorder="0" applyAlignment="0" applyProtection="0">
      <alignment vertical="top"/>
      <protection locked="0"/>
    </xf>
    <xf numFmtId="0" fontId="3" fillId="0" borderId="0"/>
    <xf numFmtId="164" fontId="10" fillId="0" borderId="0"/>
    <xf numFmtId="9" fontId="29" fillId="0" borderId="0" applyFont="0" applyFill="0" applyBorder="0" applyAlignment="0" applyProtection="0"/>
    <xf numFmtId="0" fontId="29" fillId="0" borderId="0"/>
    <xf numFmtId="0" fontId="30" fillId="0" borderId="0" applyNumberFormat="0" applyFill="0" applyBorder="0" applyAlignment="0" applyProtection="0"/>
  </cellStyleXfs>
  <cellXfs count="236">
    <xf numFmtId="0" fontId="0" fillId="0" borderId="0" xfId="0"/>
    <xf numFmtId="0" fontId="1" fillId="0" borderId="0" xfId="0" applyFont="1"/>
    <xf numFmtId="0" fontId="1" fillId="0" borderId="0" xfId="0" applyFont="1" applyAlignment="1">
      <alignment vertical="center"/>
    </xf>
    <xf numFmtId="0" fontId="11" fillId="8" borderId="4"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14" fillId="2" borderId="11" xfId="0" applyFont="1" applyFill="1" applyBorder="1" applyAlignment="1">
      <alignment horizontal="justify" vertical="center"/>
    </xf>
    <xf numFmtId="0" fontId="4" fillId="0" borderId="11" xfId="0" applyFont="1" applyBorder="1" applyAlignment="1">
      <alignment horizontal="justify" vertical="center"/>
    </xf>
    <xf numFmtId="0" fontId="14" fillId="13" borderId="11" xfId="0" applyFont="1" applyFill="1" applyBorder="1" applyAlignment="1">
      <alignment horizontal="justify" vertical="center"/>
    </xf>
    <xf numFmtId="0" fontId="14" fillId="9" borderId="11" xfId="0" applyFont="1" applyFill="1" applyBorder="1" applyAlignment="1">
      <alignment horizontal="justify" vertical="center"/>
    </xf>
    <xf numFmtId="0" fontId="14" fillId="3" borderId="11" xfId="0" applyFont="1" applyFill="1" applyBorder="1" applyAlignment="1">
      <alignment horizontal="justify" vertical="center"/>
    </xf>
    <xf numFmtId="0" fontId="14" fillId="10" borderId="11" xfId="0" applyFont="1" applyFill="1" applyBorder="1" applyAlignment="1">
      <alignment horizontal="justify" vertical="center"/>
    </xf>
    <xf numFmtId="0" fontId="9" fillId="11" borderId="4"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9" fillId="11" borderId="8" xfId="0" applyFont="1" applyFill="1" applyBorder="1" applyAlignment="1">
      <alignment horizontal="center" vertical="center" wrapText="1"/>
    </xf>
    <xf numFmtId="0" fontId="11" fillId="16" borderId="4" xfId="0" applyFont="1" applyFill="1" applyBorder="1" applyAlignment="1">
      <alignment horizontal="center" vertical="center" wrapText="1"/>
    </xf>
    <xf numFmtId="0" fontId="0" fillId="5" borderId="0" xfId="0" applyFill="1"/>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9" borderId="9" xfId="0" applyFont="1" applyFill="1" applyBorder="1" applyAlignment="1">
      <alignment horizontal="center" vertical="center" wrapText="1"/>
    </xf>
    <xf numFmtId="0" fontId="14" fillId="13" borderId="16" xfId="0" applyFont="1" applyFill="1" applyBorder="1" applyAlignment="1">
      <alignment horizontal="center" vertical="center" wrapText="1"/>
    </xf>
    <xf numFmtId="0" fontId="16" fillId="0" borderId="16" xfId="0" applyFont="1" applyBorder="1" applyAlignment="1">
      <alignment vertical="center" wrapText="1"/>
    </xf>
    <xf numFmtId="0" fontId="17" fillId="0" borderId="16" xfId="0" applyFont="1" applyBorder="1" applyAlignment="1">
      <alignment vertical="center" wrapText="1"/>
    </xf>
    <xf numFmtId="0" fontId="14" fillId="9" borderId="16"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8" fillId="10" borderId="16" xfId="0" applyFont="1" applyFill="1" applyBorder="1" applyAlignment="1">
      <alignment horizontal="center" vertical="center" wrapText="1"/>
    </xf>
    <xf numFmtId="0" fontId="8" fillId="17" borderId="16" xfId="0" applyFont="1" applyFill="1" applyBorder="1" applyAlignment="1">
      <alignment horizontal="left" vertical="center" wrapText="1"/>
    </xf>
    <xf numFmtId="0" fontId="8" fillId="0" borderId="16" xfId="0" applyFont="1" applyBorder="1" applyAlignment="1">
      <alignment horizontal="left" vertical="center" wrapText="1"/>
    </xf>
    <xf numFmtId="0" fontId="8" fillId="0" borderId="16" xfId="0" applyFont="1" applyBorder="1" applyAlignment="1">
      <alignment horizontal="left" wrapText="1"/>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0" borderId="10" xfId="0" applyFont="1" applyBorder="1" applyAlignment="1">
      <alignment horizontal="center" vertical="center"/>
    </xf>
    <xf numFmtId="0" fontId="7" fillId="6" borderId="17"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9" fillId="17" borderId="16" xfId="0" applyFont="1" applyFill="1" applyBorder="1" applyAlignment="1">
      <alignment horizontal="left" vertical="center" wrapText="1"/>
    </xf>
    <xf numFmtId="0" fontId="9" fillId="0" borderId="16" xfId="0" applyFont="1" applyBorder="1" applyAlignment="1">
      <alignment horizontal="left" vertical="center" wrapText="1"/>
    </xf>
    <xf numFmtId="2" fontId="1" fillId="0" borderId="33" xfId="0" applyNumberFormat="1" applyFont="1" applyBorder="1" applyAlignment="1">
      <alignment horizontal="center" vertical="center" wrapText="1"/>
    </xf>
    <xf numFmtId="0" fontId="7" fillId="10" borderId="34" xfId="0" applyFont="1" applyFill="1" applyBorder="1" applyAlignment="1">
      <alignment horizontal="center" vertical="center" wrapText="1"/>
    </xf>
    <xf numFmtId="0" fontId="8" fillId="0" borderId="34" xfId="0" applyFont="1" applyBorder="1" applyAlignment="1">
      <alignment horizontal="left" vertical="center" wrapText="1"/>
    </xf>
    <xf numFmtId="0" fontId="5" fillId="9" borderId="32" xfId="0" applyFont="1" applyFill="1" applyBorder="1" applyAlignment="1">
      <alignment horizontal="center" vertical="center" wrapText="1"/>
    </xf>
    <xf numFmtId="0" fontId="5" fillId="9" borderId="26" xfId="0" applyFont="1" applyFill="1" applyBorder="1" applyAlignment="1">
      <alignment horizontal="center" vertical="center" wrapText="1"/>
    </xf>
    <xf numFmtId="0" fontId="19" fillId="0" borderId="24" xfId="0" applyFont="1" applyBorder="1" applyAlignment="1">
      <alignment horizontal="center" vertical="center" wrapText="1"/>
    </xf>
    <xf numFmtId="0" fontId="1" fillId="0" borderId="24" xfId="0" applyFont="1" applyBorder="1" applyAlignment="1">
      <alignment wrapText="1"/>
    </xf>
    <xf numFmtId="0" fontId="1" fillId="0" borderId="39" xfId="0" applyFont="1" applyBorder="1" applyAlignment="1">
      <alignment wrapText="1"/>
    </xf>
    <xf numFmtId="0" fontId="1" fillId="0" borderId="25" xfId="0" applyFont="1" applyBorder="1" applyAlignment="1">
      <alignment wrapText="1"/>
    </xf>
    <xf numFmtId="0" fontId="1" fillId="0" borderId="0" xfId="0" applyFont="1" applyAlignment="1">
      <alignment horizontal="left" vertical="center" wrapText="1"/>
    </xf>
    <xf numFmtId="0" fontId="1" fillId="0" borderId="0" xfId="0" applyFont="1" applyAlignment="1">
      <alignment horizontal="center" wrapText="1"/>
    </xf>
    <xf numFmtId="0" fontId="5" fillId="2" borderId="30" xfId="0" applyFont="1" applyFill="1" applyBorder="1" applyAlignment="1">
      <alignment horizontal="center" vertical="center" wrapText="1"/>
    </xf>
    <xf numFmtId="0" fontId="13" fillId="3" borderId="30"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5" fillId="0" borderId="27" xfId="0" applyFont="1" applyBorder="1" applyAlignment="1">
      <alignment horizontal="center" vertical="center" wrapText="1"/>
    </xf>
    <xf numFmtId="0" fontId="0" fillId="0" borderId="42" xfId="0" applyBorder="1"/>
    <xf numFmtId="0" fontId="0" fillId="0" borderId="43" xfId="0" applyBorder="1"/>
    <xf numFmtId="0" fontId="21" fillId="11" borderId="45" xfId="0" applyFont="1" applyFill="1" applyBorder="1" applyAlignment="1">
      <alignment horizontal="center" vertical="center"/>
    </xf>
    <xf numFmtId="0" fontId="8" fillId="5" borderId="4" xfId="0" applyFont="1" applyFill="1" applyBorder="1" applyAlignment="1">
      <alignment horizontal="center" vertical="center"/>
    </xf>
    <xf numFmtId="0" fontId="5" fillId="0" borderId="7"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0" xfId="0" applyAlignment="1">
      <alignment horizontal="center"/>
    </xf>
    <xf numFmtId="0" fontId="9" fillId="5" borderId="4" xfId="2" applyFont="1" applyFill="1" applyBorder="1" applyAlignment="1">
      <alignment horizontal="center" vertical="center" wrapText="1"/>
    </xf>
    <xf numFmtId="0" fontId="9" fillId="5" borderId="4" xfId="1" applyFont="1" applyFill="1" applyBorder="1" applyAlignment="1" applyProtection="1">
      <alignment horizontal="center" vertical="center" wrapText="1"/>
    </xf>
    <xf numFmtId="0" fontId="9" fillId="5" borderId="4" xfId="0" applyFont="1" applyFill="1" applyBorder="1" applyAlignment="1">
      <alignment horizontal="center" vertical="center" wrapText="1"/>
    </xf>
    <xf numFmtId="0" fontId="1" fillId="0" borderId="4" xfId="0" applyFont="1" applyBorder="1" applyAlignment="1">
      <alignment vertical="center" wrapText="1"/>
    </xf>
    <xf numFmtId="0" fontId="8" fillId="5" borderId="4" xfId="1" applyFont="1" applyFill="1" applyBorder="1" applyAlignment="1" applyProtection="1">
      <alignment vertical="center" wrapText="1"/>
    </xf>
    <xf numFmtId="0" fontId="8" fillId="5" borderId="4" xfId="2" applyFont="1" applyFill="1" applyBorder="1" applyAlignment="1">
      <alignment vertical="center" wrapText="1"/>
    </xf>
    <xf numFmtId="0" fontId="25" fillId="0" borderId="4" xfId="0" applyFont="1" applyBorder="1" applyAlignment="1">
      <alignment horizontal="center" vertical="center"/>
    </xf>
    <xf numFmtId="0" fontId="26" fillId="0" borderId="4" xfId="0" applyFont="1" applyBorder="1" applyAlignment="1">
      <alignment horizontal="center" vertical="center"/>
    </xf>
    <xf numFmtId="0" fontId="18" fillId="10" borderId="4" xfId="0" applyFont="1" applyFill="1" applyBorder="1" applyAlignment="1">
      <alignment horizontal="center" vertical="center" wrapText="1"/>
    </xf>
    <xf numFmtId="0" fontId="14" fillId="10" borderId="4" xfId="0" applyFont="1" applyFill="1" applyBorder="1" applyAlignment="1">
      <alignment horizontal="center" vertical="center"/>
    </xf>
    <xf numFmtId="0" fontId="24" fillId="10" borderId="4"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9" borderId="4" xfId="0" applyFont="1" applyFill="1" applyBorder="1" applyAlignment="1">
      <alignment horizontal="center" vertical="center" wrapText="1"/>
    </xf>
    <xf numFmtId="0" fontId="14" fillId="13" borderId="4" xfId="0" applyFont="1" applyFill="1" applyBorder="1" applyAlignment="1">
      <alignment horizontal="center" vertical="center" wrapText="1"/>
    </xf>
    <xf numFmtId="0" fontId="14" fillId="3" borderId="4" xfId="0" applyFont="1" applyFill="1" applyBorder="1" applyAlignment="1">
      <alignment horizontal="center" vertical="center"/>
    </xf>
    <xf numFmtId="0" fontId="25" fillId="2" borderId="4" xfId="0" applyFont="1" applyFill="1" applyBorder="1" applyAlignment="1">
      <alignment horizontal="center" vertical="center" wrapText="1"/>
    </xf>
    <xf numFmtId="0" fontId="14" fillId="2" borderId="4" xfId="0" applyFont="1" applyFill="1" applyBorder="1" applyAlignment="1">
      <alignment horizontal="center" vertical="center"/>
    </xf>
    <xf numFmtId="0" fontId="27" fillId="9" borderId="4" xfId="0" applyFont="1" applyFill="1" applyBorder="1" applyAlignment="1">
      <alignment horizontal="center" vertical="center" wrapText="1"/>
    </xf>
    <xf numFmtId="0" fontId="14" fillId="9" borderId="4" xfId="0" applyFont="1" applyFill="1" applyBorder="1" applyAlignment="1">
      <alignment horizontal="center" vertical="center"/>
    </xf>
    <xf numFmtId="0" fontId="28" fillId="8" borderId="4" xfId="0" applyFont="1" applyFill="1" applyBorder="1" applyAlignment="1">
      <alignment horizontal="center" vertical="center" wrapText="1"/>
    </xf>
    <xf numFmtId="0" fontId="14" fillId="13" borderId="4" xfId="0" applyFont="1" applyFill="1" applyBorder="1" applyAlignment="1">
      <alignment horizontal="center" vertical="center"/>
    </xf>
    <xf numFmtId="0" fontId="1" fillId="0" borderId="4" xfId="0" applyFont="1" applyBorder="1" applyAlignment="1">
      <alignment vertical="center"/>
    </xf>
    <xf numFmtId="0" fontId="9" fillId="5" borderId="50" xfId="0" applyFont="1" applyFill="1" applyBorder="1" applyAlignment="1">
      <alignment horizontal="center" vertical="center" wrapText="1"/>
    </xf>
    <xf numFmtId="0" fontId="5" fillId="7" borderId="57" xfId="0" applyFont="1" applyFill="1" applyBorder="1" applyAlignment="1">
      <alignment horizontal="center" vertical="center" wrapText="1"/>
    </xf>
    <xf numFmtId="0" fontId="1" fillId="5" borderId="50" xfId="0" applyFont="1" applyFill="1" applyBorder="1" applyAlignment="1">
      <alignment horizontal="left" vertical="center" wrapText="1"/>
    </xf>
    <xf numFmtId="0" fontId="8" fillId="5" borderId="50" xfId="0" applyFont="1" applyFill="1" applyBorder="1" applyAlignment="1">
      <alignment horizontal="center" vertical="center" wrapText="1"/>
    </xf>
    <xf numFmtId="0" fontId="6" fillId="5" borderId="50" xfId="0" applyFont="1" applyFill="1" applyBorder="1" applyAlignment="1">
      <alignment horizontal="center" vertical="center" wrapText="1" readingOrder="1"/>
    </xf>
    <xf numFmtId="0" fontId="1" fillId="5" borderId="50" xfId="0" applyFont="1" applyFill="1" applyBorder="1" applyAlignment="1">
      <alignment horizontal="center" vertical="center" wrapText="1"/>
    </xf>
    <xf numFmtId="17" fontId="1" fillId="5" borderId="50" xfId="0" applyNumberFormat="1" applyFont="1" applyFill="1" applyBorder="1" applyAlignment="1">
      <alignment horizontal="center" vertical="center" wrapText="1"/>
    </xf>
    <xf numFmtId="0" fontId="1" fillId="0" borderId="50" xfId="0" applyFont="1" applyBorder="1" applyAlignment="1">
      <alignment wrapText="1"/>
    </xf>
    <xf numFmtId="0" fontId="1" fillId="5" borderId="0" xfId="0" applyFont="1" applyFill="1" applyAlignment="1">
      <alignment horizontal="left" vertical="center" wrapText="1"/>
    </xf>
    <xf numFmtId="0" fontId="5" fillId="0" borderId="25" xfId="0" applyFont="1" applyBorder="1"/>
    <xf numFmtId="0" fontId="1" fillId="0" borderId="40" xfId="0" applyFont="1" applyBorder="1"/>
    <xf numFmtId="0" fontId="1" fillId="0" borderId="42" xfId="0" applyFont="1" applyBorder="1"/>
    <xf numFmtId="0" fontId="1" fillId="0" borderId="11" xfId="0" applyFont="1" applyBorder="1"/>
    <xf numFmtId="0" fontId="9" fillId="5" borderId="61" xfId="2" applyFont="1" applyFill="1" applyBorder="1" applyAlignment="1">
      <alignment horizontal="center" vertical="center" wrapText="1"/>
    </xf>
    <xf numFmtId="0" fontId="8" fillId="5" borderId="61" xfId="2" applyFont="1" applyFill="1" applyBorder="1" applyAlignment="1">
      <alignment vertical="center" wrapText="1"/>
    </xf>
    <xf numFmtId="0" fontId="1" fillId="0" borderId="61" xfId="0" applyFont="1" applyBorder="1" applyAlignment="1">
      <alignment vertical="center"/>
    </xf>
    <xf numFmtId="0" fontId="1" fillId="0" borderId="4" xfId="0" applyFont="1" applyBorder="1"/>
    <xf numFmtId="0" fontId="9" fillId="5" borderId="4" xfId="2" applyFont="1" applyFill="1" applyBorder="1" applyAlignment="1">
      <alignment vertical="center" wrapText="1"/>
    </xf>
    <xf numFmtId="0" fontId="8" fillId="5" borderId="9" xfId="2" applyFont="1" applyFill="1" applyBorder="1" applyAlignment="1">
      <alignment vertical="center" wrapText="1"/>
    </xf>
    <xf numFmtId="0" fontId="1" fillId="5" borderId="50" xfId="0" quotePrefix="1" applyFont="1" applyFill="1" applyBorder="1" applyAlignment="1">
      <alignment horizontal="center" vertical="center" wrapText="1"/>
    </xf>
    <xf numFmtId="17" fontId="1" fillId="5" borderId="50" xfId="0" quotePrefix="1" applyNumberFormat="1" applyFont="1" applyFill="1" applyBorder="1" applyAlignment="1">
      <alignment horizontal="center" vertical="center" wrapText="1"/>
    </xf>
    <xf numFmtId="0" fontId="9" fillId="5" borderId="74" xfId="0" applyFont="1" applyFill="1" applyBorder="1" applyAlignment="1">
      <alignment horizontal="center" vertical="center"/>
    </xf>
    <xf numFmtId="0" fontId="9" fillId="5" borderId="31" xfId="0" applyFont="1" applyFill="1" applyBorder="1" applyAlignment="1">
      <alignment horizontal="center" vertical="center"/>
    </xf>
    <xf numFmtId="0" fontId="8" fillId="5" borderId="75" xfId="0" applyFont="1" applyFill="1" applyBorder="1" applyAlignment="1">
      <alignment vertical="center" wrapText="1"/>
    </xf>
    <xf numFmtId="0" fontId="9" fillId="5" borderId="28" xfId="0" applyFont="1" applyFill="1" applyBorder="1" applyAlignment="1">
      <alignment horizontal="center" vertical="center"/>
    </xf>
    <xf numFmtId="0" fontId="9" fillId="5" borderId="33" xfId="0" applyFont="1" applyFill="1" applyBorder="1" applyAlignment="1">
      <alignment horizontal="center" vertical="center"/>
    </xf>
    <xf numFmtId="0" fontId="9" fillId="5" borderId="76" xfId="0" applyFont="1" applyFill="1" applyBorder="1" applyAlignment="1">
      <alignment horizontal="center" vertical="center" wrapText="1"/>
    </xf>
    <xf numFmtId="0" fontId="8" fillId="5" borderId="76" xfId="0" applyFont="1" applyFill="1" applyBorder="1" applyAlignment="1">
      <alignment horizontal="center" vertical="center" wrapText="1"/>
    </xf>
    <xf numFmtId="0" fontId="1" fillId="5" borderId="76" xfId="0" applyFont="1" applyFill="1" applyBorder="1" applyAlignment="1">
      <alignment horizontal="left" vertical="center" wrapText="1"/>
    </xf>
    <xf numFmtId="0" fontId="6" fillId="5" borderId="76" xfId="0" applyFont="1" applyFill="1" applyBorder="1" applyAlignment="1">
      <alignment horizontal="center" vertical="center" wrapText="1" readingOrder="1"/>
    </xf>
    <xf numFmtId="0" fontId="1" fillId="5" borderId="76" xfId="0" applyFont="1" applyFill="1" applyBorder="1" applyAlignment="1">
      <alignment horizontal="center" vertical="center" wrapText="1"/>
    </xf>
    <xf numFmtId="17" fontId="1" fillId="5" borderId="76" xfId="0" applyNumberFormat="1" applyFont="1" applyFill="1" applyBorder="1" applyAlignment="1">
      <alignment horizontal="center" vertical="center" wrapText="1"/>
    </xf>
    <xf numFmtId="0" fontId="1" fillId="0" borderId="76" xfId="0" applyFont="1" applyBorder="1" applyAlignment="1">
      <alignment wrapText="1"/>
    </xf>
    <xf numFmtId="0" fontId="8" fillId="5" borderId="77" xfId="0" applyFont="1" applyFill="1" applyBorder="1" applyAlignment="1">
      <alignment vertical="center" wrapText="1"/>
    </xf>
    <xf numFmtId="0" fontId="8" fillId="5" borderId="75" xfId="0" quotePrefix="1" applyFont="1" applyFill="1" applyBorder="1" applyAlignment="1">
      <alignment horizontal="center" vertical="center" wrapText="1"/>
    </xf>
    <xf numFmtId="14" fontId="1" fillId="5" borderId="50" xfId="0" quotePrefix="1" applyNumberFormat="1" applyFont="1" applyFill="1" applyBorder="1" applyAlignment="1">
      <alignment horizontal="center" vertical="center" wrapText="1"/>
    </xf>
    <xf numFmtId="14" fontId="1" fillId="0" borderId="50" xfId="0" quotePrefix="1" applyNumberFormat="1" applyFont="1" applyBorder="1" applyAlignment="1">
      <alignment horizontal="center" vertical="center" wrapText="1"/>
    </xf>
    <xf numFmtId="0" fontId="1" fillId="5" borderId="0" xfId="0" applyFont="1" applyFill="1" applyAlignment="1">
      <alignment horizontal="center" vertical="center" wrapText="1"/>
    </xf>
    <xf numFmtId="0" fontId="1" fillId="5" borderId="0" xfId="0" applyFont="1" applyFill="1" applyAlignment="1">
      <alignment vertical="center" wrapText="1"/>
    </xf>
    <xf numFmtId="2" fontId="1" fillId="0" borderId="31" xfId="0" applyNumberFormat="1" applyFont="1" applyBorder="1" applyAlignment="1">
      <alignment horizontal="center" vertical="center" wrapText="1"/>
    </xf>
    <xf numFmtId="0" fontId="8" fillId="0" borderId="79" xfId="0" applyFont="1" applyBorder="1" applyAlignment="1">
      <alignment horizontal="left" vertical="center" wrapText="1"/>
    </xf>
    <xf numFmtId="0" fontId="12" fillId="9" borderId="34" xfId="0" applyFont="1" applyFill="1" applyBorder="1" applyAlignment="1">
      <alignment horizontal="center" vertical="center" wrapText="1"/>
    </xf>
    <xf numFmtId="0" fontId="13" fillId="3" borderId="79" xfId="0" applyFont="1" applyFill="1" applyBorder="1" applyAlignment="1">
      <alignment horizontal="center" vertical="center" wrapText="1"/>
    </xf>
    <xf numFmtId="2" fontId="1" fillId="0" borderId="80" xfId="0" applyNumberFormat="1" applyFont="1" applyBorder="1" applyAlignment="1">
      <alignment horizontal="center" vertical="center" wrapText="1"/>
    </xf>
    <xf numFmtId="0" fontId="5" fillId="2" borderId="81" xfId="0" applyFont="1" applyFill="1" applyBorder="1" applyAlignment="1">
      <alignment horizontal="center" vertical="center" wrapText="1"/>
    </xf>
    <xf numFmtId="0" fontId="8" fillId="0" borderId="81" xfId="0" applyFont="1" applyBorder="1" applyAlignment="1">
      <alignment horizontal="left" vertical="center" wrapText="1"/>
    </xf>
    <xf numFmtId="0" fontId="8" fillId="0" borderId="82" xfId="0" applyFont="1" applyBorder="1" applyAlignment="1">
      <alignment horizontal="center" vertical="center" wrapText="1"/>
    </xf>
    <xf numFmtId="0" fontId="1" fillId="0" borderId="31" xfId="0" applyFont="1" applyBorder="1" applyAlignment="1">
      <alignment horizontal="center" vertical="center" wrapText="1"/>
    </xf>
    <xf numFmtId="0" fontId="11" fillId="8" borderId="79" xfId="0" applyFont="1" applyFill="1" applyBorder="1" applyAlignment="1">
      <alignment horizontal="center" vertical="center" wrapText="1"/>
    </xf>
    <xf numFmtId="0" fontId="7" fillId="6" borderId="70" xfId="0" applyFont="1" applyFill="1" applyBorder="1" applyAlignment="1">
      <alignment horizontal="center" vertical="center" wrapText="1"/>
    </xf>
    <xf numFmtId="0" fontId="7" fillId="6" borderId="56" xfId="0" applyFont="1" applyFill="1" applyBorder="1" applyAlignment="1">
      <alignment horizontal="center" vertical="center" wrapText="1"/>
    </xf>
    <xf numFmtId="0" fontId="7" fillId="6" borderId="85" xfId="0" applyFont="1" applyFill="1" applyBorder="1" applyAlignment="1">
      <alignment horizontal="center" vertical="center" wrapText="1"/>
    </xf>
    <xf numFmtId="0" fontId="7" fillId="18" borderId="65" xfId="1" applyFont="1" applyFill="1" applyBorder="1" applyAlignment="1" applyProtection="1">
      <alignment horizontal="center" vertical="center" textRotation="90" wrapText="1"/>
    </xf>
    <xf numFmtId="0" fontId="32" fillId="18" borderId="89" xfId="0" applyFont="1" applyFill="1" applyBorder="1" applyAlignment="1">
      <alignment horizontal="center" vertical="center" wrapText="1"/>
    </xf>
    <xf numFmtId="0" fontId="32" fillId="18" borderId="65" xfId="0" applyFont="1" applyFill="1" applyBorder="1" applyAlignment="1">
      <alignment horizontal="center" vertical="center" wrapText="1"/>
    </xf>
    <xf numFmtId="0" fontId="32" fillId="18" borderId="90" xfId="0" applyFont="1" applyFill="1" applyBorder="1" applyAlignment="1">
      <alignment horizontal="center" vertical="center" wrapText="1"/>
    </xf>
    <xf numFmtId="0" fontId="36" fillId="0" borderId="60" xfId="0" applyFont="1" applyBorder="1" applyAlignment="1">
      <alignment horizontal="center" vertical="center"/>
    </xf>
    <xf numFmtId="9" fontId="36" fillId="5" borderId="60" xfId="4" applyFont="1" applyFill="1" applyBorder="1" applyAlignment="1">
      <alignment horizontal="center" vertical="center" wrapText="1"/>
    </xf>
    <xf numFmtId="0" fontId="36" fillId="5" borderId="59" xfId="0" applyFont="1" applyFill="1" applyBorder="1" applyAlignment="1">
      <alignment horizontal="left" vertical="center" wrapText="1"/>
    </xf>
    <xf numFmtId="0" fontId="5" fillId="0" borderId="3" xfId="0" applyFont="1" applyBorder="1" applyAlignment="1">
      <alignment vertical="center" wrapText="1"/>
    </xf>
    <xf numFmtId="0" fontId="5" fillId="0" borderId="48" xfId="0" applyFont="1" applyBorder="1" applyAlignment="1">
      <alignment vertical="center" wrapText="1"/>
    </xf>
    <xf numFmtId="0" fontId="5" fillId="0" borderId="5" xfId="0" applyFont="1" applyBorder="1" applyAlignment="1">
      <alignment vertical="center" wrapText="1"/>
    </xf>
    <xf numFmtId="0" fontId="5" fillId="0" borderId="49" xfId="0" applyFont="1" applyBorder="1" applyAlignment="1">
      <alignment vertical="center" wrapText="1"/>
    </xf>
    <xf numFmtId="0" fontId="38" fillId="18" borderId="52" xfId="0" applyFont="1" applyFill="1" applyBorder="1" applyAlignment="1">
      <alignment vertical="top" wrapText="1"/>
    </xf>
    <xf numFmtId="0" fontId="17" fillId="0" borderId="53" xfId="0" applyFont="1" applyBorder="1" applyAlignment="1">
      <alignment vertical="center" wrapText="1"/>
    </xf>
    <xf numFmtId="0" fontId="38" fillId="18" borderId="51" xfId="0" applyFont="1" applyFill="1" applyBorder="1" applyAlignment="1">
      <alignment vertical="top" wrapText="1"/>
    </xf>
    <xf numFmtId="14" fontId="17" fillId="0" borderId="1" xfId="0" applyNumberFormat="1" applyFont="1" applyBorder="1" applyAlignment="1">
      <alignment horizontal="left" vertical="center" wrapText="1"/>
    </xf>
    <xf numFmtId="49" fontId="17" fillId="0" borderId="1" xfId="0" quotePrefix="1" applyNumberFormat="1" applyFont="1" applyBorder="1" applyAlignment="1">
      <alignment horizontal="left" vertical="center" wrapText="1"/>
    </xf>
    <xf numFmtId="0" fontId="38" fillId="18" borderId="64" xfId="0" applyFont="1" applyFill="1" applyBorder="1" applyAlignment="1">
      <alignment vertical="top" wrapText="1"/>
    </xf>
    <xf numFmtId="0" fontId="17" fillId="0" borderId="48" xfId="0" applyFont="1" applyBorder="1" applyAlignment="1">
      <alignment horizontal="left" vertical="center" wrapText="1"/>
    </xf>
    <xf numFmtId="0" fontId="1" fillId="0" borderId="50"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7" fillId="18" borderId="56" xfId="1" applyFont="1" applyFill="1" applyBorder="1" applyAlignment="1" applyProtection="1">
      <alignment horizontal="center" vertical="center" wrapText="1"/>
    </xf>
    <xf numFmtId="0" fontId="7" fillId="18" borderId="57" xfId="1" applyFont="1" applyFill="1" applyBorder="1" applyAlignment="1" applyProtection="1">
      <alignment horizontal="center" vertical="center" wrapText="1"/>
    </xf>
    <xf numFmtId="0" fontId="7" fillId="18" borderId="56" xfId="2" applyFont="1" applyFill="1" applyBorder="1" applyAlignment="1">
      <alignment horizontal="center" vertical="center" wrapText="1"/>
    </xf>
    <xf numFmtId="0" fontId="7" fillId="18" borderId="57" xfId="2"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7" fillId="18" borderId="69" xfId="0" applyFont="1" applyFill="1" applyBorder="1" applyAlignment="1">
      <alignment horizontal="center" vertical="center"/>
    </xf>
    <xf numFmtId="0" fontId="7" fillId="18" borderId="24" xfId="0" applyFont="1" applyFill="1" applyBorder="1" applyAlignment="1">
      <alignment horizontal="center" vertical="center"/>
    </xf>
    <xf numFmtId="0" fontId="7" fillId="18" borderId="39" xfId="0" applyFont="1" applyFill="1" applyBorder="1" applyAlignment="1">
      <alignment horizontal="center" vertical="center"/>
    </xf>
    <xf numFmtId="0" fontId="7" fillId="18" borderId="23" xfId="0" applyFont="1" applyFill="1" applyBorder="1" applyAlignment="1">
      <alignment horizontal="center" vertical="center"/>
    </xf>
    <xf numFmtId="0" fontId="7" fillId="18" borderId="66" xfId="0" applyFont="1" applyFill="1" applyBorder="1" applyAlignment="1">
      <alignment horizontal="center" vertical="center"/>
    </xf>
    <xf numFmtId="0" fontId="1" fillId="7" borderId="78" xfId="0" applyFont="1" applyFill="1" applyBorder="1" applyAlignment="1">
      <alignment horizontal="center" vertical="center" wrapText="1"/>
    </xf>
    <xf numFmtId="0" fontId="31" fillId="18" borderId="56" xfId="0" applyFont="1" applyFill="1" applyBorder="1" applyAlignment="1">
      <alignment horizontal="center" vertical="center" wrapText="1"/>
    </xf>
    <xf numFmtId="0" fontId="31" fillId="18" borderId="12" xfId="0" applyFont="1" applyFill="1" applyBorder="1" applyAlignment="1">
      <alignment horizontal="center" vertical="center" wrapText="1"/>
    </xf>
    <xf numFmtId="0" fontId="1" fillId="5" borderId="6" xfId="0" applyFont="1" applyFill="1" applyBorder="1" applyAlignment="1">
      <alignment horizontal="left" vertical="top" wrapText="1"/>
    </xf>
    <xf numFmtId="0" fontId="1" fillId="5" borderId="7" xfId="0" applyFont="1" applyFill="1" applyBorder="1" applyAlignment="1">
      <alignment horizontal="left" vertical="top" wrapText="1"/>
    </xf>
    <xf numFmtId="0" fontId="1" fillId="5" borderId="8" xfId="0" applyFont="1" applyFill="1" applyBorder="1" applyAlignment="1">
      <alignment horizontal="left" vertical="top" wrapText="1"/>
    </xf>
    <xf numFmtId="0" fontId="7" fillId="18" borderId="56" xfId="0" applyFont="1" applyFill="1" applyBorder="1" applyAlignment="1">
      <alignment horizontal="center" vertical="center" wrapText="1"/>
    </xf>
    <xf numFmtId="0" fontId="37" fillId="5" borderId="4" xfId="0" applyFont="1" applyFill="1" applyBorder="1" applyAlignment="1">
      <alignment horizontal="center" vertical="center" wrapText="1"/>
    </xf>
    <xf numFmtId="0" fontId="37" fillId="5" borderId="2" xfId="0" applyFont="1" applyFill="1" applyBorder="1" applyAlignment="1">
      <alignment horizontal="center" vertical="center" wrapText="1"/>
    </xf>
    <xf numFmtId="0" fontId="5" fillId="5" borderId="91" xfId="0" applyFont="1" applyFill="1" applyBorder="1" applyAlignment="1">
      <alignment horizontal="center" vertical="center" wrapText="1"/>
    </xf>
    <xf numFmtId="0" fontId="7" fillId="18" borderId="70" xfId="0" applyFont="1" applyFill="1" applyBorder="1" applyAlignment="1">
      <alignment horizontal="center" vertical="center"/>
    </xf>
    <xf numFmtId="0" fontId="7" fillId="18" borderId="72" xfId="0" applyFont="1" applyFill="1" applyBorder="1" applyAlignment="1">
      <alignment horizontal="center" vertical="center"/>
    </xf>
    <xf numFmtId="0" fontId="7" fillId="18" borderId="58" xfId="1" applyFont="1" applyFill="1" applyBorder="1" applyAlignment="1" applyProtection="1">
      <alignment horizontal="center" vertical="center" wrapText="1"/>
    </xf>
    <xf numFmtId="0" fontId="7" fillId="18" borderId="62" xfId="1" applyFont="1" applyFill="1" applyBorder="1" applyAlignment="1" applyProtection="1">
      <alignment horizontal="center" vertical="center" wrapText="1"/>
    </xf>
    <xf numFmtId="0" fontId="7" fillId="18" borderId="63" xfId="1" applyFont="1" applyFill="1" applyBorder="1" applyAlignment="1" applyProtection="1">
      <alignment horizontal="center" vertical="center" wrapText="1"/>
    </xf>
    <xf numFmtId="0" fontId="7" fillId="18" borderId="64" xfId="1" applyFont="1" applyFill="1" applyBorder="1" applyAlignment="1" applyProtection="1">
      <alignment horizontal="center" vertical="center" wrapText="1"/>
    </xf>
    <xf numFmtId="0" fontId="7" fillId="18" borderId="12" xfId="0" applyFont="1" applyFill="1" applyBorder="1" applyAlignment="1">
      <alignment horizontal="center" vertical="center" wrapText="1"/>
    </xf>
    <xf numFmtId="0" fontId="1" fillId="5" borderId="6"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 fillId="5" borderId="92" xfId="0" applyFont="1" applyFill="1" applyBorder="1" applyAlignment="1">
      <alignment horizontal="left" vertical="center" wrapText="1"/>
    </xf>
    <xf numFmtId="0" fontId="7" fillId="18" borderId="67" xfId="0" applyFont="1" applyFill="1" applyBorder="1" applyAlignment="1">
      <alignment horizontal="center" vertical="center" wrapText="1"/>
    </xf>
    <xf numFmtId="0" fontId="7" fillId="18" borderId="12" xfId="1" applyFont="1" applyFill="1" applyBorder="1" applyAlignment="1" applyProtection="1">
      <alignment horizontal="center" vertical="center" wrapText="1"/>
    </xf>
    <xf numFmtId="0" fontId="7" fillId="18" borderId="12" xfId="0" applyFont="1" applyFill="1" applyBorder="1" applyAlignment="1">
      <alignment horizontal="center" vertical="center"/>
    </xf>
    <xf numFmtId="0" fontId="7" fillId="18" borderId="71" xfId="2" applyFont="1" applyFill="1" applyBorder="1" applyAlignment="1">
      <alignment horizontal="center" vertical="center" wrapText="1"/>
    </xf>
    <xf numFmtId="0" fontId="7" fillId="18" borderId="73" xfId="2" applyFont="1" applyFill="1" applyBorder="1" applyAlignment="1">
      <alignment horizontal="center" vertical="center" wrapText="1"/>
    </xf>
    <xf numFmtId="0" fontId="32" fillId="18" borderId="86" xfId="0" applyFont="1" applyFill="1" applyBorder="1" applyAlignment="1">
      <alignment horizontal="center" vertical="center" wrapText="1"/>
    </xf>
    <xf numFmtId="0" fontId="32" fillId="18" borderId="87" xfId="0" applyFont="1" applyFill="1" applyBorder="1" applyAlignment="1">
      <alignment horizontal="center" vertical="center" wrapText="1"/>
    </xf>
    <xf numFmtId="0" fontId="32" fillId="18" borderId="88" xfId="0" applyFont="1" applyFill="1" applyBorder="1" applyAlignment="1">
      <alignment horizontal="center" vertical="center" wrapText="1"/>
    </xf>
    <xf numFmtId="0" fontId="7" fillId="18" borderId="68" xfId="0" applyFont="1" applyFill="1" applyBorder="1" applyAlignment="1">
      <alignment horizontal="center" vertical="center"/>
    </xf>
    <xf numFmtId="0" fontId="7" fillId="18" borderId="37" xfId="0" applyFont="1" applyFill="1" applyBorder="1" applyAlignment="1">
      <alignment horizontal="center" vertical="center"/>
    </xf>
    <xf numFmtId="0" fontId="35" fillId="18" borderId="56" xfId="0" applyFont="1" applyFill="1" applyBorder="1" applyAlignment="1">
      <alignment horizontal="center" vertical="center" wrapText="1"/>
    </xf>
    <xf numFmtId="0" fontId="15" fillId="6" borderId="36" xfId="0" applyFont="1" applyFill="1" applyBorder="1" applyAlignment="1">
      <alignment horizontal="center" vertical="center" wrapText="1"/>
    </xf>
    <xf numFmtId="0" fontId="15" fillId="6" borderId="37" xfId="0" applyFont="1" applyFill="1" applyBorder="1" applyAlignment="1">
      <alignment horizontal="center" vertical="center" wrapText="1"/>
    </xf>
    <xf numFmtId="0" fontId="15" fillId="6" borderId="38" xfId="0" applyFont="1" applyFill="1" applyBorder="1" applyAlignment="1">
      <alignment horizontal="center" vertical="center" wrapText="1"/>
    </xf>
    <xf numFmtId="0" fontId="23" fillId="12" borderId="13" xfId="0" applyFont="1" applyFill="1" applyBorder="1" applyAlignment="1">
      <alignment horizontal="center" vertical="center"/>
    </xf>
    <xf numFmtId="0" fontId="23" fillId="12" borderId="14" xfId="0" applyFont="1" applyFill="1" applyBorder="1" applyAlignment="1">
      <alignment horizontal="center" vertical="center"/>
    </xf>
    <xf numFmtId="0" fontId="23" fillId="12" borderId="15" xfId="0" applyFont="1" applyFill="1" applyBorder="1" applyAlignment="1">
      <alignment horizontal="center" vertical="center"/>
    </xf>
    <xf numFmtId="0" fontId="25" fillId="0" borderId="4" xfId="0" applyFont="1" applyBorder="1" applyAlignment="1">
      <alignment horizontal="center" vertical="center"/>
    </xf>
    <xf numFmtId="0" fontId="8" fillId="0" borderId="27" xfId="0" applyFont="1" applyBorder="1" applyAlignment="1">
      <alignment horizontal="center" vertical="center" wrapText="1"/>
    </xf>
    <xf numFmtId="0" fontId="8" fillId="0" borderId="35" xfId="0" applyFont="1" applyBorder="1" applyAlignment="1">
      <alignment horizontal="center" vertical="center" wrapText="1"/>
    </xf>
    <xf numFmtId="0" fontId="7" fillId="6" borderId="83" xfId="0" applyFont="1" applyFill="1" applyBorder="1" applyAlignment="1">
      <alignment horizontal="center" vertical="center"/>
    </xf>
    <xf numFmtId="0" fontId="7" fillId="6" borderId="84" xfId="0" applyFont="1" applyFill="1" applyBorder="1" applyAlignment="1">
      <alignment horizontal="center" vertical="center"/>
    </xf>
    <xf numFmtId="0" fontId="5" fillId="0" borderId="16" xfId="0" applyFont="1" applyBorder="1" applyAlignment="1">
      <alignment horizontal="center" vertical="center" wrapText="1"/>
    </xf>
    <xf numFmtId="0" fontId="22" fillId="6" borderId="18" xfId="0" applyFont="1" applyFill="1" applyBorder="1" applyAlignment="1">
      <alignment horizontal="center" vertical="center" wrapText="1"/>
    </xf>
    <xf numFmtId="0" fontId="22" fillId="6" borderId="19" xfId="0" applyFont="1" applyFill="1" applyBorder="1" applyAlignment="1">
      <alignment horizontal="center" vertical="center" wrapText="1"/>
    </xf>
    <xf numFmtId="0" fontId="22" fillId="6" borderId="20"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6" borderId="39"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7" fillId="6" borderId="40" xfId="0" applyFont="1" applyFill="1" applyBorder="1" applyAlignment="1">
      <alignment horizontal="center" vertical="center" wrapText="1"/>
    </xf>
    <xf numFmtId="0" fontId="15" fillId="6" borderId="44" xfId="0" applyFont="1" applyFill="1" applyBorder="1" applyAlignment="1">
      <alignment horizontal="center" vertical="center"/>
    </xf>
    <xf numFmtId="0" fontId="15" fillId="6" borderId="45" xfId="0" applyFont="1" applyFill="1" applyBorder="1" applyAlignment="1">
      <alignment horizontal="center" vertical="center"/>
    </xf>
    <xf numFmtId="0" fontId="15" fillId="6" borderId="46" xfId="0" applyFont="1" applyFill="1" applyBorder="1" applyAlignment="1">
      <alignment horizontal="center" vertical="center"/>
    </xf>
    <xf numFmtId="0" fontId="15" fillId="6" borderId="47" xfId="0" applyFont="1" applyFill="1" applyBorder="1" applyAlignment="1">
      <alignment horizontal="center" vertical="center"/>
    </xf>
    <xf numFmtId="0" fontId="19" fillId="14" borderId="23" xfId="0" applyFont="1" applyFill="1" applyBorder="1" applyAlignment="1">
      <alignment horizontal="center" vertical="center" wrapText="1"/>
    </xf>
    <xf numFmtId="0" fontId="19" fillId="14" borderId="24" xfId="0" applyFont="1" applyFill="1" applyBorder="1" applyAlignment="1">
      <alignment horizontal="center" vertical="center" wrapText="1"/>
    </xf>
    <xf numFmtId="0" fontId="22" fillId="6" borderId="25" xfId="0" applyFont="1" applyFill="1" applyBorder="1" applyAlignment="1">
      <alignment horizontal="center" vertical="center" wrapText="1"/>
    </xf>
    <xf numFmtId="0" fontId="22" fillId="6" borderId="0" xfId="0" applyFont="1" applyFill="1" applyAlignment="1">
      <alignment horizontal="center" vertical="center" wrapText="1"/>
    </xf>
    <xf numFmtId="0" fontId="22" fillId="6" borderId="40" xfId="0" applyFont="1" applyFill="1" applyBorder="1" applyAlignment="1">
      <alignment horizontal="center" vertical="center" wrapText="1"/>
    </xf>
    <xf numFmtId="0" fontId="20" fillId="15" borderId="7" xfId="0" applyFont="1" applyFill="1" applyBorder="1" applyAlignment="1">
      <alignment horizontal="center" wrapText="1"/>
    </xf>
    <xf numFmtId="0" fontId="20" fillId="15" borderId="41" xfId="0" applyFont="1" applyFill="1" applyBorder="1" applyAlignment="1">
      <alignment horizontal="center" wrapText="1"/>
    </xf>
    <xf numFmtId="0" fontId="15" fillId="6" borderId="29" xfId="0" applyFont="1" applyFill="1" applyBorder="1" applyAlignment="1">
      <alignment horizontal="center" vertical="center" textRotation="90" wrapText="1"/>
    </xf>
    <xf numFmtId="0" fontId="15" fillId="6" borderId="32" xfId="0" applyFont="1" applyFill="1" applyBorder="1" applyAlignment="1">
      <alignment horizontal="center" vertical="center" textRotation="90" wrapText="1"/>
    </xf>
    <xf numFmtId="0" fontId="15" fillId="6" borderId="31" xfId="0" applyFont="1" applyFill="1" applyBorder="1" applyAlignment="1">
      <alignment horizontal="center" vertical="center" textRotation="90" wrapText="1"/>
    </xf>
  </cellXfs>
  <cellStyles count="7">
    <cellStyle name="Excel Built-in Normal" xfId="3" xr:uid="{00000000-0005-0000-0000-000000000000}"/>
    <cellStyle name="Hipervínculo" xfId="1" builtinId="8"/>
    <cellStyle name="Normal" xfId="0" builtinId="0"/>
    <cellStyle name="Normal 2" xfId="5" xr:uid="{00000000-0005-0000-0000-000003000000}"/>
    <cellStyle name="Normal 5" xfId="2" xr:uid="{00000000-0005-0000-0000-000004000000}"/>
    <cellStyle name="Porcentaje" xfId="4" builtinId="5"/>
    <cellStyle name="Texto explicativo 2" xfId="6" xr:uid="{00000000-0005-0000-0000-000006000000}"/>
  </cellStyles>
  <dxfs count="19">
    <dxf>
      <fill>
        <patternFill>
          <fgColor theme="0"/>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0"/>
      </font>
      <fill>
        <patternFill>
          <bgColor rgb="FFFF0000"/>
        </patternFill>
      </fill>
    </dxf>
    <dxf>
      <font>
        <b/>
        <i val="0"/>
        <color rgb="FFFF0000"/>
      </font>
      <fill>
        <patternFill>
          <bgColor rgb="FFFFC000"/>
        </patternFill>
      </fill>
    </dxf>
    <dxf>
      <font>
        <b/>
        <i val="0"/>
      </font>
      <fill>
        <patternFill>
          <bgColor rgb="FFFFFF00"/>
        </patternFill>
      </fill>
    </dxf>
    <dxf>
      <font>
        <b/>
        <i val="0"/>
      </font>
      <fill>
        <patternFill>
          <bgColor rgb="FF92D050"/>
        </patternFill>
      </fill>
    </dxf>
    <dxf>
      <font>
        <b/>
        <i val="0"/>
        <color theme="0"/>
      </font>
      <fill>
        <patternFill>
          <bgColor rgb="FF00B050"/>
        </patternFill>
      </fill>
    </dxf>
    <dxf>
      <font>
        <b/>
        <i val="0"/>
        <color theme="0"/>
      </font>
      <fill>
        <patternFill>
          <bgColor rgb="FFFF0000"/>
        </patternFill>
      </fill>
    </dxf>
    <dxf>
      <font>
        <b/>
        <i val="0"/>
        <color rgb="FFFF0000"/>
      </font>
      <fill>
        <patternFill>
          <bgColor theme="9" tint="0.39994506668294322"/>
        </patternFill>
      </fill>
    </dxf>
    <dxf>
      <font>
        <b/>
        <i val="0"/>
        <color theme="1"/>
      </font>
      <fill>
        <patternFill>
          <bgColor rgb="FFFFFF00"/>
        </patternFill>
      </fill>
    </dxf>
    <dxf>
      <font>
        <b/>
        <i val="0"/>
        <color theme="1"/>
      </font>
      <fill>
        <patternFill>
          <bgColor rgb="FF92D050"/>
        </patternFill>
      </fill>
    </dxf>
    <dxf>
      <font>
        <b/>
        <i val="0"/>
        <color theme="0"/>
      </font>
      <fill>
        <patternFill>
          <bgColor rgb="FF00B050"/>
        </patternFill>
      </fill>
    </dxf>
    <dxf>
      <font>
        <b/>
        <i val="0"/>
        <color theme="0"/>
      </font>
      <fill>
        <patternFill>
          <bgColor rgb="FFFF0000"/>
        </patternFill>
      </fill>
    </dxf>
    <dxf>
      <font>
        <b/>
        <i val="0"/>
        <color rgb="FFFF0000"/>
      </font>
      <fill>
        <patternFill>
          <bgColor rgb="FFFFC000"/>
        </patternFill>
      </fill>
    </dxf>
    <dxf>
      <font>
        <b/>
        <i val="0"/>
      </font>
      <fill>
        <patternFill>
          <bgColor rgb="FFFFFF00"/>
        </patternFill>
      </fill>
    </dxf>
    <dxf>
      <font>
        <b/>
        <i val="0"/>
      </font>
      <fill>
        <patternFill>
          <bgColor rgb="FF92D050"/>
        </patternFill>
      </fill>
    </dxf>
    <dxf>
      <font>
        <b/>
        <i val="0"/>
        <color theme="0"/>
      </font>
      <fill>
        <patternFill>
          <bgColor rgb="FF00B050"/>
        </patternFill>
      </fill>
    </dxf>
  </dxfs>
  <tableStyles count="0" defaultTableStyle="TableStyleMedium2" defaultPivotStyle="PivotStyleMedium9"/>
  <colors>
    <mruColors>
      <color rgb="FF00355F"/>
      <color rgb="FF002060"/>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33</xdr:col>
      <xdr:colOff>72404</xdr:colOff>
      <xdr:row>1</xdr:row>
      <xdr:rowOff>38870</xdr:rowOff>
    </xdr:from>
    <xdr:to>
      <xdr:col>33</xdr:col>
      <xdr:colOff>1170166</xdr:colOff>
      <xdr:row>5</xdr:row>
      <xdr:rowOff>40821</xdr:rowOff>
    </xdr:to>
    <xdr:grpSp>
      <xdr:nvGrpSpPr>
        <xdr:cNvPr id="11" name="Grupo 10">
          <a:extLst>
            <a:ext uri="{FF2B5EF4-FFF2-40B4-BE49-F238E27FC236}">
              <a16:creationId xmlns:a16="http://schemas.microsoft.com/office/drawing/2014/main" id="{CC0BD79C-A79C-4334-978E-68E3ECBFFC78}"/>
            </a:ext>
          </a:extLst>
        </xdr:cNvPr>
        <xdr:cNvGrpSpPr>
          <a:grpSpLocks/>
        </xdr:cNvGrpSpPr>
      </xdr:nvGrpSpPr>
      <xdr:grpSpPr bwMode="auto">
        <a:xfrm>
          <a:off x="31371554" y="153170"/>
          <a:ext cx="1097762" cy="1068751"/>
          <a:chOff x="8594" y="13478"/>
          <a:chExt cx="2100" cy="2149"/>
        </a:xfrm>
      </xdr:grpSpPr>
      <xdr:sp macro="" textlink="">
        <xdr:nvSpPr>
          <xdr:cNvPr id="12" name="Oval 13">
            <a:extLst>
              <a:ext uri="{FF2B5EF4-FFF2-40B4-BE49-F238E27FC236}">
                <a16:creationId xmlns:a16="http://schemas.microsoft.com/office/drawing/2014/main" id="{AFDE13D4-6710-496B-AB08-D5862EC22E74}"/>
              </a:ext>
            </a:extLst>
          </xdr:cNvPr>
          <xdr:cNvSpPr>
            <a:spLocks noChangeArrowheads="1"/>
          </xdr:cNvSpPr>
        </xdr:nvSpPr>
        <xdr:spPr bwMode="auto">
          <a:xfrm>
            <a:off x="8660" y="13478"/>
            <a:ext cx="1956" cy="1926"/>
          </a:xfrm>
          <a:prstGeom prst="ellipse">
            <a:avLst/>
          </a:prstGeom>
          <a:noFill/>
          <a:ln w="19050" algn="ctr">
            <a:solidFill>
              <a:srgbClr val="00355F"/>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s-PE"/>
          </a:p>
        </xdr:txBody>
      </xdr:sp>
      <xdr:sp macro="" textlink="">
        <xdr:nvSpPr>
          <xdr:cNvPr id="13" name="Text Box 14">
            <a:extLst>
              <a:ext uri="{FF2B5EF4-FFF2-40B4-BE49-F238E27FC236}">
                <a16:creationId xmlns:a16="http://schemas.microsoft.com/office/drawing/2014/main" id="{6AF802F4-4379-4E68-BFDD-57C5958C9EAC}"/>
              </a:ext>
            </a:extLst>
          </xdr:cNvPr>
          <xdr:cNvSpPr txBox="1">
            <a:spLocks noChangeArrowheads="1"/>
          </xdr:cNvSpPr>
        </xdr:nvSpPr>
        <xdr:spPr bwMode="auto">
          <a:xfrm>
            <a:off x="8594" y="13777"/>
            <a:ext cx="2100" cy="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FFFFFF"/>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es-ES" sz="1000" b="1">
                <a:effectLst/>
                <a:latin typeface="Century Gothic" panose="020B0502020202020204" pitchFamily="34" charset="0"/>
                <a:ea typeface="Times New Roman" panose="02020603050405020304" pitchFamily="18" charset="0"/>
                <a:cs typeface="Times New Roman" panose="02020603050405020304" pitchFamily="18" charset="0"/>
              </a:rPr>
              <a:t>DOCUMENTO CONTROLADO</a:t>
            </a:r>
            <a:endParaRPr lang="es-PE" sz="1000">
              <a:effectLst/>
              <a:latin typeface="Century Gothic" panose="020B0502020202020204" pitchFamily="34" charset="0"/>
              <a:ea typeface="Times New Roman" panose="02020603050405020304" pitchFamily="18" charset="0"/>
            </a:endParaRPr>
          </a:p>
          <a:p>
            <a:pPr algn="ctr">
              <a:spcAft>
                <a:spcPts val="0"/>
              </a:spcAft>
            </a:pPr>
            <a:r>
              <a:rPr lang="es-ES" sz="1000">
                <a:effectLst/>
                <a:latin typeface="Century Gothic" panose="020B0502020202020204" pitchFamily="34" charset="0"/>
                <a:ea typeface="Times New Roman" panose="02020603050405020304" pitchFamily="18" charset="0"/>
                <a:cs typeface="Times New Roman" panose="02020603050405020304" pitchFamily="18" charset="0"/>
              </a:rPr>
              <a:t>Sistemas</a:t>
            </a:r>
            <a:r>
              <a:rPr lang="es-ES" sz="1000" baseline="0">
                <a:effectLst/>
                <a:latin typeface="Century Gothic" panose="020B0502020202020204" pitchFamily="34" charset="0"/>
                <a:ea typeface="Times New Roman" panose="02020603050405020304" pitchFamily="18" charset="0"/>
                <a:cs typeface="Times New Roman" panose="02020603050405020304" pitchFamily="18" charset="0"/>
              </a:rPr>
              <a:t> </a:t>
            </a:r>
            <a:r>
              <a:rPr lang="es-ES" sz="1000">
                <a:effectLst/>
                <a:latin typeface="Century Gothic" panose="020B0502020202020204" pitchFamily="34" charset="0"/>
                <a:ea typeface="Times New Roman" panose="02020603050405020304" pitchFamily="18" charset="0"/>
                <a:cs typeface="Times New Roman" panose="02020603050405020304" pitchFamily="18" charset="0"/>
              </a:rPr>
              <a:t>de Gestión </a:t>
            </a:r>
            <a:endParaRPr lang="es-PE" sz="1000">
              <a:effectLst/>
              <a:latin typeface="Century Gothic" panose="020B0502020202020204" pitchFamily="34" charset="0"/>
              <a:ea typeface="Century Gothic" panose="020B0502020202020204" pitchFamily="34" charset="0"/>
              <a:cs typeface="Times New Roman" panose="02020603050405020304" pitchFamily="18" charset="0"/>
            </a:endParaRPr>
          </a:p>
        </xdr:txBody>
      </xdr:sp>
    </xdr:grpSp>
    <xdr:clientData/>
  </xdr:twoCellAnchor>
  <xdr:twoCellAnchor editAs="oneCell">
    <xdr:from>
      <xdr:col>1</xdr:col>
      <xdr:colOff>391584</xdr:colOff>
      <xdr:row>1</xdr:row>
      <xdr:rowOff>63501</xdr:rowOff>
    </xdr:from>
    <xdr:to>
      <xdr:col>2</xdr:col>
      <xdr:colOff>1005416</xdr:colOff>
      <xdr:row>4</xdr:row>
      <xdr:rowOff>231815</xdr:rowOff>
    </xdr:to>
    <xdr:pic>
      <xdr:nvPicPr>
        <xdr:cNvPr id="2" name="Imagen 1">
          <a:extLst>
            <a:ext uri="{FF2B5EF4-FFF2-40B4-BE49-F238E27FC236}">
              <a16:creationId xmlns:a16="http://schemas.microsoft.com/office/drawing/2014/main" id="{0EA61CD9-F43A-4768-B22A-06E4CBB94E5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7417" y="179918"/>
          <a:ext cx="1195916" cy="96206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gundo.figueroa/Desktop/Noem&#237;/Copia%20de%206.1%20PE-IBT-SIG-RG-004%20Gesti&#243;n%20de%20Riesgo%20actualizar%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ULTIPLICACION"/>
      <sheetName val="MATRIZ DE GR 1"/>
      <sheetName val="TIPOS DE RIESGOS"/>
      <sheetName val="NIVELES DE RIESGO"/>
      <sheetName val="PROBABILIDAD"/>
      <sheetName val="IMPACTO"/>
      <sheetName val="MAPA DE CALOR"/>
      <sheetName val="ESTRATEGIAS PARA EL TRATAMIENTO"/>
      <sheetName val="EVALUACION Y TRATAMIENTO DE (2"/>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H27"/>
  <sheetViews>
    <sheetView showGridLines="0" tabSelected="1" view="pageBreakPreview" topLeftCell="E1" zoomScale="50" zoomScaleNormal="40" zoomScaleSheetLayoutView="50" workbookViewId="0">
      <selection activeCell="E7" sqref="E7:U7"/>
    </sheetView>
  </sheetViews>
  <sheetFormatPr baseColWidth="10" defaultColWidth="9.140625" defaultRowHeight="15" outlineLevelCol="1" x14ac:dyDescent="0.25"/>
  <cols>
    <col min="1" max="1" width="1.5703125" customWidth="1"/>
    <col min="2" max="2" width="8.7109375" customWidth="1"/>
    <col min="3" max="3" width="20.140625" customWidth="1"/>
    <col min="4" max="4" width="46.42578125" customWidth="1"/>
    <col min="5" max="5" width="6" customWidth="1"/>
    <col min="6" max="7" width="4.85546875" customWidth="1"/>
    <col min="8" max="8" width="0.85546875" hidden="1" customWidth="1"/>
    <col min="9" max="9" width="23" customWidth="1"/>
    <col min="10" max="10" width="27.85546875" hidden="1" customWidth="1" outlineLevel="1"/>
    <col min="11" max="13" width="23.7109375" hidden="1" customWidth="1" outlineLevel="1"/>
    <col min="14" max="14" width="22.140625" customWidth="1" collapsed="1"/>
    <col min="15" max="15" width="55.7109375" customWidth="1"/>
    <col min="16" max="16" width="17.28515625" customWidth="1"/>
    <col min="17" max="17" width="15.140625" customWidth="1"/>
    <col min="18" max="19" width="8.42578125" customWidth="1"/>
    <col min="20" max="20" width="7.7109375" customWidth="1"/>
    <col min="21" max="21" width="12.28515625" customWidth="1"/>
    <col min="22" max="22" width="16.5703125" customWidth="1"/>
    <col min="23" max="23" width="24.7109375" customWidth="1"/>
    <col min="24" max="24" width="17.7109375" customWidth="1"/>
    <col min="25" max="25" width="14.85546875" customWidth="1"/>
    <col min="26" max="26" width="15" customWidth="1"/>
    <col min="27" max="27" width="16.5703125" customWidth="1"/>
    <col min="28" max="28" width="40.42578125" customWidth="1"/>
    <col min="29" max="30" width="8.5703125" customWidth="1"/>
    <col min="31" max="31" width="7.140625" customWidth="1"/>
    <col min="32" max="32" width="15" customWidth="1"/>
    <col min="33" max="33" width="19.5703125" customWidth="1"/>
    <col min="34" max="34" width="19.42578125" customWidth="1"/>
    <col min="35" max="35" width="2.85546875" customWidth="1"/>
  </cols>
  <sheetData>
    <row r="1" spans="2:34" ht="9" customHeight="1" thickBot="1" x14ac:dyDescent="0.3"/>
    <row r="2" spans="2:34" s="2" customFormat="1" ht="21" customHeight="1" x14ac:dyDescent="0.25">
      <c r="B2" s="146"/>
      <c r="C2" s="147"/>
      <c r="D2" s="179" t="s">
        <v>250</v>
      </c>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50" t="s">
        <v>0</v>
      </c>
      <c r="AG2" s="151" t="s">
        <v>1</v>
      </c>
      <c r="AH2" s="158"/>
    </row>
    <row r="3" spans="2:34" s="2" customFormat="1" ht="21" customHeight="1" x14ac:dyDescent="0.25">
      <c r="B3" s="148"/>
      <c r="C3" s="14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52" t="s">
        <v>2</v>
      </c>
      <c r="AG3" s="153">
        <v>45117</v>
      </c>
      <c r="AH3" s="159"/>
    </row>
    <row r="4" spans="2:34" s="2" customFormat="1" ht="21" customHeight="1" x14ac:dyDescent="0.25">
      <c r="B4" s="148"/>
      <c r="C4" s="14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52" t="s">
        <v>3</v>
      </c>
      <c r="AG4" s="154" t="s">
        <v>4</v>
      </c>
      <c r="AH4" s="159"/>
    </row>
    <row r="5" spans="2:34" s="2" customFormat="1" ht="21" customHeight="1" x14ac:dyDescent="0.25">
      <c r="B5" s="148"/>
      <c r="C5" s="149"/>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55" t="s">
        <v>5</v>
      </c>
      <c r="AG5" s="156" t="s">
        <v>6</v>
      </c>
      <c r="AH5" s="159"/>
    </row>
    <row r="6" spans="2:34" s="2" customFormat="1" ht="3" customHeight="1" x14ac:dyDescent="0.25">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row>
    <row r="7" spans="2:34" s="2" customFormat="1" ht="21.75" customHeight="1" x14ac:dyDescent="0.25">
      <c r="B7" s="172" t="s">
        <v>7</v>
      </c>
      <c r="C7" s="165"/>
      <c r="D7" s="166"/>
      <c r="E7" s="175" t="s">
        <v>251</v>
      </c>
      <c r="F7" s="176"/>
      <c r="G7" s="176"/>
      <c r="H7" s="176"/>
      <c r="I7" s="176"/>
      <c r="J7" s="176"/>
      <c r="K7" s="176"/>
      <c r="L7" s="176"/>
      <c r="M7" s="176"/>
      <c r="N7" s="176"/>
      <c r="O7" s="176"/>
      <c r="P7" s="176"/>
      <c r="Q7" s="176"/>
      <c r="R7" s="176"/>
      <c r="S7" s="176"/>
      <c r="T7" s="176"/>
      <c r="U7" s="177"/>
      <c r="V7" s="164" t="s">
        <v>8</v>
      </c>
      <c r="W7" s="165"/>
      <c r="X7" s="166"/>
      <c r="Y7" s="189" t="s">
        <v>252</v>
      </c>
      <c r="Z7" s="190"/>
      <c r="AA7" s="190"/>
      <c r="AB7" s="190"/>
      <c r="AC7" s="190"/>
      <c r="AD7" s="190"/>
      <c r="AE7" s="190"/>
      <c r="AF7" s="190"/>
      <c r="AG7" s="190"/>
      <c r="AH7" s="191"/>
    </row>
    <row r="8" spans="2:34" s="2" customFormat="1" ht="16.5" hidden="1" x14ac:dyDescent="0.25">
      <c r="B8" s="124"/>
      <c r="C8" s="124"/>
      <c r="D8" s="124"/>
      <c r="E8" s="124"/>
      <c r="F8" s="124"/>
      <c r="G8" s="124"/>
      <c r="H8" s="124"/>
      <c r="I8" s="124"/>
      <c r="J8" s="124"/>
      <c r="K8" s="124"/>
      <c r="L8" s="124"/>
      <c r="M8" s="124"/>
      <c r="N8" s="124"/>
      <c r="O8" s="124"/>
      <c r="P8" s="124"/>
      <c r="Q8" s="124"/>
      <c r="R8" s="124"/>
      <c r="S8" s="124"/>
      <c r="T8" s="124"/>
      <c r="U8" s="124"/>
      <c r="V8" s="124"/>
      <c r="W8" s="124"/>
      <c r="X8" s="124"/>
      <c r="Y8" s="125"/>
      <c r="Z8" s="125"/>
      <c r="AA8" s="125"/>
      <c r="AB8" s="197" t="s">
        <v>9</v>
      </c>
      <c r="AC8" s="198"/>
      <c r="AD8" s="198"/>
      <c r="AE8" s="198"/>
      <c r="AF8" s="198"/>
      <c r="AG8" s="198"/>
      <c r="AH8" s="199"/>
    </row>
    <row r="9" spans="2:34" s="2" customFormat="1" ht="40.5" hidden="1" x14ac:dyDescent="0.25">
      <c r="B9" s="95"/>
      <c r="C9" s="95"/>
      <c r="D9" s="95"/>
      <c r="E9" s="95"/>
      <c r="F9" s="95"/>
      <c r="G9" s="95"/>
      <c r="H9" s="95"/>
      <c r="I9" s="95"/>
      <c r="J9" s="95"/>
      <c r="K9" s="95"/>
      <c r="L9" s="95"/>
      <c r="M9" s="95"/>
      <c r="N9" s="95"/>
      <c r="O9" s="95"/>
      <c r="P9" s="95"/>
      <c r="Q9" s="95"/>
      <c r="R9" s="95"/>
      <c r="S9" s="95"/>
      <c r="T9" s="95"/>
      <c r="U9" s="95"/>
      <c r="V9" s="95"/>
      <c r="W9" s="95"/>
      <c r="X9" s="95"/>
      <c r="Y9" s="95"/>
      <c r="Z9" s="95"/>
      <c r="AB9" s="140" t="s">
        <v>10</v>
      </c>
      <c r="AC9" s="141" t="s">
        <v>11</v>
      </c>
      <c r="AD9" s="141" t="s">
        <v>12</v>
      </c>
      <c r="AE9" s="141" t="s">
        <v>13</v>
      </c>
      <c r="AF9" s="141" t="s">
        <v>14</v>
      </c>
      <c r="AG9" s="141" t="s">
        <v>15</v>
      </c>
      <c r="AH9" s="142" t="s">
        <v>16</v>
      </c>
    </row>
    <row r="10" spans="2:34" s="2" customFormat="1" ht="3" customHeight="1" thickBot="1" x14ac:dyDescent="0.3">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B10" s="143">
        <f>COUNTIF($D$14:$D$23,"RIESGO")</f>
        <v>5</v>
      </c>
      <c r="AC10" s="143">
        <f>COUNTIFS($Z$14:$Z$23,'LISTAS DESPLEGABLES'!$F$3,'R&amp;O'!$D$14:$D$23,'LISTAS DESPLEGABLES'!$B$2)</f>
        <v>0</v>
      </c>
      <c r="AD10" s="143">
        <f>COUNTIFS($Z$14:$Z$23,'LISTAS DESPLEGABLES'!$F$4,'R&amp;O'!$D$14:$D$23,'LISTAS DESPLEGABLES'!$B$2)</f>
        <v>1</v>
      </c>
      <c r="AE10" s="143">
        <f>COUNTIFS($Z$14:$Z$23,'LISTAS DESPLEGABLES'!$F$2,'R&amp;O'!$D$14:$D$23,'LISTAS DESPLEGABLES'!$B$2)</f>
        <v>0</v>
      </c>
      <c r="AF10" s="143">
        <f>COUNTIFS($AF$14:$AF$23,'LISTAS DESPLEGABLES'!$G$2,'R&amp;O'!$D$14:$D$23,'LISTAS DESPLEGABLES'!$B$2,$Z$14:$Z$23,'LISTAS DESPLEGABLES'!$F$2)</f>
        <v>0</v>
      </c>
      <c r="AG10" s="144">
        <f>IFERROR(AF10/(SUM(AC10+AD10+AE10)),"")</f>
        <v>0</v>
      </c>
      <c r="AH10" s="145"/>
    </row>
    <row r="11" spans="2:34" s="1" customFormat="1" ht="24.95" customHeight="1" x14ac:dyDescent="0.3">
      <c r="B11" s="170" t="s">
        <v>17</v>
      </c>
      <c r="C11" s="168"/>
      <c r="D11" s="168"/>
      <c r="E11" s="168"/>
      <c r="F11" s="168"/>
      <c r="G11" s="168"/>
      <c r="H11" s="168"/>
      <c r="I11" s="168"/>
      <c r="J11" s="168"/>
      <c r="K11" s="168"/>
      <c r="L11" s="168"/>
      <c r="M11" s="168"/>
      <c r="N11" s="168"/>
      <c r="O11" s="168"/>
      <c r="P11" s="168"/>
      <c r="Q11" s="171"/>
      <c r="R11" s="192" t="s">
        <v>18</v>
      </c>
      <c r="S11" s="192"/>
      <c r="T11" s="192"/>
      <c r="U11" s="192"/>
      <c r="V11" s="200" t="s">
        <v>19</v>
      </c>
      <c r="W11" s="201"/>
      <c r="X11" s="201"/>
      <c r="Y11" s="201"/>
      <c r="Z11" s="200" t="s">
        <v>20</v>
      </c>
      <c r="AA11" s="201"/>
      <c r="AB11" s="201"/>
      <c r="AC11" s="167" t="s">
        <v>21</v>
      </c>
      <c r="AD11" s="168"/>
      <c r="AE11" s="168"/>
      <c r="AF11" s="168"/>
      <c r="AG11" s="168"/>
      <c r="AH11" s="169"/>
    </row>
    <row r="12" spans="2:34" s="1" customFormat="1" ht="24.95" customHeight="1" x14ac:dyDescent="0.3">
      <c r="B12" s="182" t="s">
        <v>22</v>
      </c>
      <c r="C12" s="160" t="s">
        <v>23</v>
      </c>
      <c r="D12" s="161" t="s">
        <v>24</v>
      </c>
      <c r="E12" s="185" t="s">
        <v>25</v>
      </c>
      <c r="F12" s="186"/>
      <c r="G12" s="187"/>
      <c r="H12" s="178" t="s">
        <v>26</v>
      </c>
      <c r="I12" s="178" t="s">
        <v>27</v>
      </c>
      <c r="J12" s="173" t="s">
        <v>28</v>
      </c>
      <c r="K12" s="178" t="s">
        <v>29</v>
      </c>
      <c r="L12" s="178" t="s">
        <v>30</v>
      </c>
      <c r="M12" s="178" t="s">
        <v>31</v>
      </c>
      <c r="N12" s="160" t="s">
        <v>32</v>
      </c>
      <c r="O12" s="160" t="s">
        <v>33</v>
      </c>
      <c r="P12" s="160" t="s">
        <v>34</v>
      </c>
      <c r="Q12" s="160" t="s">
        <v>35</v>
      </c>
      <c r="R12" s="178" t="s">
        <v>36</v>
      </c>
      <c r="S12" s="178"/>
      <c r="T12" s="160" t="s">
        <v>37</v>
      </c>
      <c r="U12" s="160" t="s">
        <v>38</v>
      </c>
      <c r="V12" s="162" t="s">
        <v>39</v>
      </c>
      <c r="W12" s="162" t="s">
        <v>40</v>
      </c>
      <c r="X12" s="162" t="s">
        <v>41</v>
      </c>
      <c r="Y12" s="162" t="s">
        <v>42</v>
      </c>
      <c r="Z12" s="162" t="s">
        <v>43</v>
      </c>
      <c r="AA12" s="162" t="s">
        <v>44</v>
      </c>
      <c r="AB12" s="162" t="s">
        <v>45</v>
      </c>
      <c r="AC12" s="202" t="s">
        <v>36</v>
      </c>
      <c r="AD12" s="202"/>
      <c r="AE12" s="160" t="s">
        <v>37</v>
      </c>
      <c r="AF12" s="162" t="s">
        <v>46</v>
      </c>
      <c r="AG12" s="162" t="s">
        <v>47</v>
      </c>
      <c r="AH12" s="195" t="s">
        <v>48</v>
      </c>
    </row>
    <row r="13" spans="2:34" s="1" customFormat="1" ht="52.5" customHeight="1" x14ac:dyDescent="0.3">
      <c r="B13" s="183"/>
      <c r="C13" s="161"/>
      <c r="D13" s="184"/>
      <c r="E13" s="139" t="s">
        <v>49</v>
      </c>
      <c r="F13" s="139" t="s">
        <v>50</v>
      </c>
      <c r="G13" s="139" t="s">
        <v>51</v>
      </c>
      <c r="H13" s="188"/>
      <c r="I13" s="194"/>
      <c r="J13" s="174"/>
      <c r="K13" s="188"/>
      <c r="L13" s="188"/>
      <c r="M13" s="188"/>
      <c r="N13" s="193"/>
      <c r="O13" s="161"/>
      <c r="P13" s="161"/>
      <c r="Q13" s="161"/>
      <c r="R13" s="88" t="s">
        <v>52</v>
      </c>
      <c r="S13" s="88" t="s">
        <v>53</v>
      </c>
      <c r="T13" s="161"/>
      <c r="U13" s="161"/>
      <c r="V13" s="163"/>
      <c r="W13" s="163"/>
      <c r="X13" s="163"/>
      <c r="Y13" s="163"/>
      <c r="Z13" s="163"/>
      <c r="AA13" s="163"/>
      <c r="AB13" s="163"/>
      <c r="AC13" s="88" t="s">
        <v>52</v>
      </c>
      <c r="AD13" s="88" t="s">
        <v>53</v>
      </c>
      <c r="AE13" s="161"/>
      <c r="AF13" s="163"/>
      <c r="AG13" s="163"/>
      <c r="AH13" s="196"/>
    </row>
    <row r="14" spans="2:34" s="1" customFormat="1" ht="99.95" customHeight="1" x14ac:dyDescent="0.3">
      <c r="B14" s="108">
        <v>1</v>
      </c>
      <c r="C14" s="87" t="s">
        <v>210</v>
      </c>
      <c r="D14" s="87" t="s">
        <v>196</v>
      </c>
      <c r="E14" s="87" t="s">
        <v>256</v>
      </c>
      <c r="F14" s="87" t="s">
        <v>213</v>
      </c>
      <c r="G14" s="87" t="s">
        <v>256</v>
      </c>
      <c r="H14" s="87"/>
      <c r="I14" s="87" t="s">
        <v>255</v>
      </c>
      <c r="J14" s="87"/>
      <c r="K14" s="87"/>
      <c r="L14" s="87"/>
      <c r="M14" s="87"/>
      <c r="N14" s="90" t="s">
        <v>207</v>
      </c>
      <c r="O14" s="89" t="s">
        <v>253</v>
      </c>
      <c r="P14" s="90" t="s">
        <v>257</v>
      </c>
      <c r="Q14" s="90" t="s">
        <v>262</v>
      </c>
      <c r="R14" s="90">
        <v>2</v>
      </c>
      <c r="S14" s="90">
        <v>3</v>
      </c>
      <c r="T14" s="90">
        <f t="shared" ref="T14:T23" si="0">IF((R14*S14)=0,"",(R14*S14))</f>
        <v>6</v>
      </c>
      <c r="U14" s="91" t="str">
        <f>IFERROR(VLOOKUP(T14,'Mapa de color'!$T$14:$U$38,2,FALSE),"")</f>
        <v>TOLERADO</v>
      </c>
      <c r="V14" s="92" t="s">
        <v>258</v>
      </c>
      <c r="W14" s="90" t="s">
        <v>259</v>
      </c>
      <c r="X14" s="106" t="s">
        <v>260</v>
      </c>
      <c r="Y14" s="122" t="s">
        <v>261</v>
      </c>
      <c r="Z14" s="93"/>
      <c r="AA14" s="122"/>
      <c r="AB14" s="107"/>
      <c r="AC14" s="90"/>
      <c r="AD14" s="90"/>
      <c r="AE14" s="90"/>
      <c r="AF14" s="90"/>
      <c r="AG14" s="123"/>
      <c r="AH14" s="121"/>
    </row>
    <row r="15" spans="2:34" s="1" customFormat="1" ht="99.95" customHeight="1" x14ac:dyDescent="0.3">
      <c r="B15" s="109">
        <v>2</v>
      </c>
      <c r="C15" s="87" t="s">
        <v>210</v>
      </c>
      <c r="D15" s="87" t="s">
        <v>196</v>
      </c>
      <c r="E15" s="87" t="s">
        <v>256</v>
      </c>
      <c r="F15" s="87" t="s">
        <v>213</v>
      </c>
      <c r="G15" s="87" t="s">
        <v>256</v>
      </c>
      <c r="H15" s="87"/>
      <c r="I15" s="87" t="s">
        <v>255</v>
      </c>
      <c r="J15" s="87"/>
      <c r="K15" s="87"/>
      <c r="L15" s="87"/>
      <c r="M15" s="87"/>
      <c r="N15" s="90" t="s">
        <v>207</v>
      </c>
      <c r="O15" s="89" t="s">
        <v>254</v>
      </c>
      <c r="P15" s="90" t="s">
        <v>257</v>
      </c>
      <c r="Q15" s="90" t="s">
        <v>262</v>
      </c>
      <c r="R15" s="90">
        <v>1</v>
      </c>
      <c r="S15" s="90">
        <v>2</v>
      </c>
      <c r="T15" s="90">
        <f t="shared" si="0"/>
        <v>2</v>
      </c>
      <c r="U15" s="91" t="str">
        <f>IFERROR(VLOOKUP(T15,'Mapa de color'!$T$14:$U$38,2,FALSE),"")</f>
        <v>NO SIGNIFICATIVO</v>
      </c>
      <c r="V15" s="92" t="s">
        <v>258</v>
      </c>
      <c r="W15" s="89" t="s">
        <v>263</v>
      </c>
      <c r="X15" s="92" t="s">
        <v>264</v>
      </c>
      <c r="Y15" s="93" t="s">
        <v>265</v>
      </c>
      <c r="Z15" s="93"/>
      <c r="AA15" s="93"/>
      <c r="AB15" s="93"/>
      <c r="AC15" s="90"/>
      <c r="AD15" s="90"/>
      <c r="AE15" s="90" t="str">
        <f t="shared" ref="AE15:AE23" si="1">IFERROR(IF((AC15*AD15)=0,"",(AC15*AD15)),"--")</f>
        <v/>
      </c>
      <c r="AF15" s="90"/>
      <c r="AG15" s="94"/>
      <c r="AH15" s="110"/>
    </row>
    <row r="16" spans="2:34" s="1" customFormat="1" ht="99.95" customHeight="1" x14ac:dyDescent="0.3">
      <c r="B16" s="111">
        <v>3</v>
      </c>
      <c r="C16" s="87" t="s">
        <v>195</v>
      </c>
      <c r="D16" s="87" t="s">
        <v>196</v>
      </c>
      <c r="E16" s="87" t="s">
        <v>256</v>
      </c>
      <c r="F16" s="87" t="s">
        <v>213</v>
      </c>
      <c r="G16" s="87" t="s">
        <v>256</v>
      </c>
      <c r="H16" s="87"/>
      <c r="I16" s="87" t="s">
        <v>266</v>
      </c>
      <c r="J16" s="87"/>
      <c r="K16" s="87"/>
      <c r="L16" s="87"/>
      <c r="M16" s="87"/>
      <c r="N16" s="90" t="s">
        <v>178</v>
      </c>
      <c r="O16" s="89" t="s">
        <v>247</v>
      </c>
      <c r="P16" s="90" t="s">
        <v>257</v>
      </c>
      <c r="Q16" s="90" t="s">
        <v>267</v>
      </c>
      <c r="R16" s="90">
        <v>2</v>
      </c>
      <c r="S16" s="90">
        <v>3</v>
      </c>
      <c r="T16" s="90">
        <f t="shared" si="0"/>
        <v>6</v>
      </c>
      <c r="U16" s="91" t="str">
        <f>IFERROR(VLOOKUP(T16,'Mapa de color'!$T$14:$U$38,2,FALSE),"")</f>
        <v>TOLERADO</v>
      </c>
      <c r="V16" s="92" t="s">
        <v>258</v>
      </c>
      <c r="W16" s="89" t="s">
        <v>268</v>
      </c>
      <c r="X16" s="92" t="s">
        <v>269</v>
      </c>
      <c r="Y16" s="93" t="s">
        <v>270</v>
      </c>
      <c r="Z16" s="93"/>
      <c r="AA16" s="93"/>
      <c r="AB16" s="93"/>
      <c r="AC16" s="90"/>
      <c r="AD16" s="90"/>
      <c r="AE16" s="90" t="str">
        <f t="shared" si="1"/>
        <v/>
      </c>
      <c r="AF16" s="90"/>
      <c r="AG16" s="94"/>
      <c r="AH16" s="110"/>
    </row>
    <row r="17" spans="2:34" s="1" customFormat="1" ht="99.95" customHeight="1" x14ac:dyDescent="0.3">
      <c r="B17" s="111">
        <v>4</v>
      </c>
      <c r="C17" s="87" t="s">
        <v>223</v>
      </c>
      <c r="D17" s="87" t="s">
        <v>196</v>
      </c>
      <c r="E17" s="87" t="s">
        <v>256</v>
      </c>
      <c r="F17" s="87" t="s">
        <v>213</v>
      </c>
      <c r="G17" s="87" t="s">
        <v>213</v>
      </c>
      <c r="H17" s="87"/>
      <c r="I17" s="87" t="s">
        <v>271</v>
      </c>
      <c r="J17" s="87"/>
      <c r="K17" s="87"/>
      <c r="L17" s="87"/>
      <c r="M17" s="87"/>
      <c r="N17" s="90" t="s">
        <v>178</v>
      </c>
      <c r="O17" s="89" t="s">
        <v>248</v>
      </c>
      <c r="P17" s="90" t="s">
        <v>272</v>
      </c>
      <c r="Q17" s="90"/>
      <c r="R17" s="90">
        <v>3</v>
      </c>
      <c r="S17" s="90">
        <v>3</v>
      </c>
      <c r="T17" s="90">
        <f t="shared" si="0"/>
        <v>9</v>
      </c>
      <c r="U17" s="91" t="str">
        <f>IFERROR(VLOOKUP(T17,'Mapa de color'!$T$14:$U$38,2,FALSE),"")</f>
        <v>MODERADO</v>
      </c>
      <c r="V17" s="92" t="s">
        <v>273</v>
      </c>
      <c r="W17" s="89" t="s">
        <v>274</v>
      </c>
      <c r="X17" s="92" t="s">
        <v>272</v>
      </c>
      <c r="Y17" s="93" t="s">
        <v>275</v>
      </c>
      <c r="Z17" s="93"/>
      <c r="AA17" s="93"/>
      <c r="AB17" s="93"/>
      <c r="AC17" s="90"/>
      <c r="AD17" s="90"/>
      <c r="AE17" s="90" t="str">
        <f t="shared" si="1"/>
        <v/>
      </c>
      <c r="AF17" s="90"/>
      <c r="AG17" s="94"/>
      <c r="AH17" s="110"/>
    </row>
    <row r="18" spans="2:34" s="1" customFormat="1" ht="99.95" customHeight="1" x14ac:dyDescent="0.3">
      <c r="B18" s="111">
        <v>5</v>
      </c>
      <c r="C18" s="87" t="s">
        <v>227</v>
      </c>
      <c r="D18" s="87" t="s">
        <v>201</v>
      </c>
      <c r="E18" s="87" t="s">
        <v>256</v>
      </c>
      <c r="F18" s="87" t="s">
        <v>213</v>
      </c>
      <c r="G18" s="87" t="s">
        <v>256</v>
      </c>
      <c r="H18" s="87"/>
      <c r="I18" s="87" t="s">
        <v>276</v>
      </c>
      <c r="J18" s="87"/>
      <c r="K18" s="87"/>
      <c r="L18" s="87"/>
      <c r="M18" s="87"/>
      <c r="N18" s="90" t="s">
        <v>178</v>
      </c>
      <c r="O18" s="89" t="s">
        <v>249</v>
      </c>
      <c r="P18" s="90" t="s">
        <v>277</v>
      </c>
      <c r="Q18" s="90"/>
      <c r="R18" s="90">
        <v>2</v>
      </c>
      <c r="S18" s="90">
        <v>3</v>
      </c>
      <c r="T18" s="90">
        <f t="shared" si="0"/>
        <v>6</v>
      </c>
      <c r="U18" s="91" t="str">
        <f>IFERROR(VLOOKUP(T18,'Mapa de color'!$T$14:$U$38,2,FALSE),"")</f>
        <v>TOLERADO</v>
      </c>
      <c r="V18" s="92" t="s">
        <v>273</v>
      </c>
      <c r="W18" s="89" t="s">
        <v>278</v>
      </c>
      <c r="X18" s="92" t="s">
        <v>279</v>
      </c>
      <c r="Y18" s="93" t="s">
        <v>280</v>
      </c>
      <c r="Z18" s="93" t="s">
        <v>206</v>
      </c>
      <c r="AA18" s="93" t="s">
        <v>281</v>
      </c>
      <c r="AB18" s="93" t="s">
        <v>282</v>
      </c>
      <c r="AC18" s="90">
        <v>2</v>
      </c>
      <c r="AD18" s="90">
        <v>2</v>
      </c>
      <c r="AE18" s="90">
        <f t="shared" si="1"/>
        <v>4</v>
      </c>
      <c r="AF18" s="90" t="s">
        <v>198</v>
      </c>
      <c r="AG18" s="157" t="s">
        <v>283</v>
      </c>
      <c r="AH18" s="110"/>
    </row>
    <row r="19" spans="2:34" s="1" customFormat="1" ht="99.95" customHeight="1" x14ac:dyDescent="0.3">
      <c r="B19" s="111">
        <v>6</v>
      </c>
      <c r="C19" s="87" t="s">
        <v>227</v>
      </c>
      <c r="D19" s="87" t="s">
        <v>201</v>
      </c>
      <c r="E19" s="87" t="s">
        <v>256</v>
      </c>
      <c r="F19" s="87" t="s">
        <v>256</v>
      </c>
      <c r="G19" s="87" t="s">
        <v>256</v>
      </c>
      <c r="H19" s="87"/>
      <c r="I19" s="87" t="s">
        <v>285</v>
      </c>
      <c r="J19" s="87"/>
      <c r="K19" s="87"/>
      <c r="L19" s="87"/>
      <c r="M19" s="87"/>
      <c r="N19" s="90" t="s">
        <v>178</v>
      </c>
      <c r="O19" s="89" t="s">
        <v>284</v>
      </c>
      <c r="P19" s="90" t="s">
        <v>257</v>
      </c>
      <c r="Q19" s="90"/>
      <c r="R19" s="90">
        <v>2</v>
      </c>
      <c r="S19" s="90">
        <v>2</v>
      </c>
      <c r="T19" s="90">
        <f>IF((R19*S19)=0,"",(R19*S19))</f>
        <v>4</v>
      </c>
      <c r="U19" s="91" t="str">
        <f>IFERROR(VLOOKUP(T19,'Mapa de color'!$T$14:$U$38,2,FALSE),"")</f>
        <v>TOLERADO</v>
      </c>
      <c r="V19" s="92" t="s">
        <v>273</v>
      </c>
      <c r="W19" s="89" t="s">
        <v>286</v>
      </c>
      <c r="X19" s="92" t="s">
        <v>269</v>
      </c>
      <c r="Y19" s="93" t="s">
        <v>289</v>
      </c>
      <c r="Z19" s="93"/>
      <c r="AA19" s="93"/>
      <c r="AB19" s="93"/>
      <c r="AC19" s="90"/>
      <c r="AD19" s="90"/>
      <c r="AE19" s="90" t="str">
        <f t="shared" si="1"/>
        <v/>
      </c>
      <c r="AF19" s="90"/>
      <c r="AG19" s="94"/>
      <c r="AH19" s="110"/>
    </row>
    <row r="20" spans="2:34" s="1" customFormat="1" ht="99.95" customHeight="1" x14ac:dyDescent="0.3">
      <c r="B20" s="111">
        <v>7</v>
      </c>
      <c r="C20" s="87" t="s">
        <v>227</v>
      </c>
      <c r="D20" s="87" t="s">
        <v>196</v>
      </c>
      <c r="E20" s="87" t="s">
        <v>213</v>
      </c>
      <c r="F20" s="87" t="s">
        <v>256</v>
      </c>
      <c r="G20" s="87" t="s">
        <v>213</v>
      </c>
      <c r="H20" s="87"/>
      <c r="I20" s="87" t="s">
        <v>287</v>
      </c>
      <c r="J20" s="87"/>
      <c r="K20" s="87"/>
      <c r="L20" s="87"/>
      <c r="M20" s="87"/>
      <c r="N20" s="90" t="s">
        <v>178</v>
      </c>
      <c r="O20" s="89" t="s">
        <v>290</v>
      </c>
      <c r="P20" s="90" t="s">
        <v>279</v>
      </c>
      <c r="Q20" s="90"/>
      <c r="R20" s="90">
        <v>1</v>
      </c>
      <c r="S20" s="90">
        <v>1</v>
      </c>
      <c r="T20" s="90">
        <f>IF((R20*S20)=0,"",(R20*S20))</f>
        <v>1</v>
      </c>
      <c r="U20" s="91" t="str">
        <f>IFERROR(VLOOKUP(T20,'Mapa de color'!$T$14:$U$38,2,FALSE),"")</f>
        <v>NO SIGNIFICATIVO</v>
      </c>
      <c r="V20" s="92" t="s">
        <v>258</v>
      </c>
      <c r="W20" s="89" t="s">
        <v>288</v>
      </c>
      <c r="X20" s="92" t="s">
        <v>279</v>
      </c>
      <c r="Y20" s="93" t="s">
        <v>280</v>
      </c>
      <c r="Z20" s="93" t="s">
        <v>206</v>
      </c>
      <c r="AA20" s="93"/>
      <c r="AB20" s="93"/>
      <c r="AC20" s="90"/>
      <c r="AD20" s="90"/>
      <c r="AE20" s="90" t="str">
        <f t="shared" si="1"/>
        <v/>
      </c>
      <c r="AF20" s="90"/>
      <c r="AG20" s="94"/>
      <c r="AH20" s="110"/>
    </row>
    <row r="21" spans="2:34" s="1" customFormat="1" ht="99.95" hidden="1" customHeight="1" x14ac:dyDescent="0.3">
      <c r="B21" s="111"/>
      <c r="C21" s="87"/>
      <c r="D21" s="87"/>
      <c r="E21" s="87"/>
      <c r="F21" s="87"/>
      <c r="G21" s="87"/>
      <c r="H21" s="87"/>
      <c r="I21" s="87"/>
      <c r="J21" s="87"/>
      <c r="K21" s="87"/>
      <c r="L21" s="87"/>
      <c r="M21" s="87"/>
      <c r="N21" s="90"/>
      <c r="O21" s="89"/>
      <c r="P21" s="90"/>
      <c r="Q21" s="90"/>
      <c r="R21" s="90"/>
      <c r="S21" s="90"/>
      <c r="T21" s="90" t="str">
        <f t="shared" si="0"/>
        <v/>
      </c>
      <c r="U21" s="91" t="str">
        <f>IFERROR(VLOOKUP(T21,'Mapa de color'!$T$14:$U$38,2,FALSE),"")</f>
        <v/>
      </c>
      <c r="V21" s="92"/>
      <c r="W21" s="89"/>
      <c r="X21" s="92"/>
      <c r="Y21" s="93"/>
      <c r="Z21" s="93"/>
      <c r="AA21" s="93"/>
      <c r="AB21" s="93"/>
      <c r="AC21" s="90"/>
      <c r="AD21" s="90"/>
      <c r="AE21" s="90" t="str">
        <f t="shared" si="1"/>
        <v/>
      </c>
      <c r="AF21" s="90"/>
      <c r="AG21" s="94"/>
      <c r="AH21" s="110"/>
    </row>
    <row r="22" spans="2:34" s="1" customFormat="1" ht="99.95" hidden="1" customHeight="1" x14ac:dyDescent="0.3">
      <c r="B22" s="111"/>
      <c r="C22" s="87"/>
      <c r="D22" s="87"/>
      <c r="E22" s="87"/>
      <c r="F22" s="87"/>
      <c r="G22" s="87"/>
      <c r="H22" s="87"/>
      <c r="I22" s="87"/>
      <c r="J22" s="87"/>
      <c r="K22" s="87"/>
      <c r="L22" s="87"/>
      <c r="M22" s="87"/>
      <c r="N22" s="90"/>
      <c r="O22" s="89"/>
      <c r="P22" s="90"/>
      <c r="Q22" s="90"/>
      <c r="R22" s="90"/>
      <c r="S22" s="90"/>
      <c r="T22" s="90" t="str">
        <f t="shared" si="0"/>
        <v/>
      </c>
      <c r="U22" s="91" t="str">
        <f>IFERROR(VLOOKUP(T22,'Mapa de color'!$T$14:$U$38,2,FALSE),"")</f>
        <v/>
      </c>
      <c r="V22" s="92"/>
      <c r="W22" s="89"/>
      <c r="X22" s="92"/>
      <c r="Y22" s="93"/>
      <c r="Z22" s="93"/>
      <c r="AA22" s="93"/>
      <c r="AB22" s="93"/>
      <c r="AC22" s="90"/>
      <c r="AD22" s="90"/>
      <c r="AE22" s="90" t="str">
        <f t="shared" si="1"/>
        <v/>
      </c>
      <c r="AF22" s="90"/>
      <c r="AG22" s="94"/>
      <c r="AH22" s="110"/>
    </row>
    <row r="23" spans="2:34" s="1" customFormat="1" ht="99.95" hidden="1" customHeight="1" thickBot="1" x14ac:dyDescent="0.35">
      <c r="B23" s="112"/>
      <c r="C23" s="113"/>
      <c r="D23" s="113"/>
      <c r="E23" s="113"/>
      <c r="F23" s="113"/>
      <c r="G23" s="113"/>
      <c r="H23" s="113"/>
      <c r="I23" s="113"/>
      <c r="J23" s="113"/>
      <c r="K23" s="113"/>
      <c r="L23" s="113"/>
      <c r="M23" s="113"/>
      <c r="N23" s="114"/>
      <c r="O23" s="115"/>
      <c r="P23" s="114"/>
      <c r="Q23" s="114"/>
      <c r="R23" s="114"/>
      <c r="S23" s="114"/>
      <c r="T23" s="114" t="str">
        <f t="shared" si="0"/>
        <v/>
      </c>
      <c r="U23" s="116" t="str">
        <f>IFERROR(VLOOKUP(T23,'Mapa de color'!$T$14:$U$38,2,FALSE),"")</f>
        <v/>
      </c>
      <c r="V23" s="117"/>
      <c r="W23" s="115"/>
      <c r="X23" s="117"/>
      <c r="Y23" s="118"/>
      <c r="Z23" s="118"/>
      <c r="AA23" s="118"/>
      <c r="AB23" s="118"/>
      <c r="AC23" s="114"/>
      <c r="AD23" s="114"/>
      <c r="AE23" s="114" t="str">
        <f t="shared" si="1"/>
        <v/>
      </c>
      <c r="AF23" s="114"/>
      <c r="AG23" s="119"/>
      <c r="AH23" s="120"/>
    </row>
    <row r="24" spans="2:34" ht="11.25" customHeight="1" x14ac:dyDescent="0.25"/>
    <row r="25" spans="2:34" ht="21" customHeight="1" x14ac:dyDescent="0.25">
      <c r="V25" s="63"/>
      <c r="W25" s="63"/>
    </row>
    <row r="26" spans="2:34" ht="21" customHeight="1" x14ac:dyDescent="0.25">
      <c r="U26" s="20"/>
    </row>
    <row r="27" spans="2:34" x14ac:dyDescent="0.25">
      <c r="U27" s="20"/>
    </row>
  </sheetData>
  <customSheetViews>
    <customSheetView guid="{9D8FC04B-2D61-4EDB-A419-8C430042B1DE}" scale="70" showPageBreaks="1" showGridLines="0" printArea="1" hiddenRows="1" view="pageBreakPreview">
      <pane xSplit="1" ySplit="8" topLeftCell="B21" activePane="bottomRight" state="frozen"/>
      <selection pane="bottomRight" sqref="A1:P24"/>
      <rowBreaks count="1" manualBreakCount="1">
        <brk id="24" max="17" man="1"/>
      </rowBreaks>
      <pageMargins left="0" right="0" top="0" bottom="0" header="0" footer="0"/>
      <pageSetup paperSize="9" scale="39" orientation="landscape" r:id="rId1"/>
    </customSheetView>
  </customSheetViews>
  <mergeCells count="42">
    <mergeCell ref="T12:T13"/>
    <mergeCell ref="M12:M13"/>
    <mergeCell ref="L12:L13"/>
    <mergeCell ref="K12:K13"/>
    <mergeCell ref="W12:W13"/>
    <mergeCell ref="AE12:AE13"/>
    <mergeCell ref="AB8:AH8"/>
    <mergeCell ref="V11:Y11"/>
    <mergeCell ref="Z11:AB11"/>
    <mergeCell ref="AC12:AD12"/>
    <mergeCell ref="E7:U7"/>
    <mergeCell ref="P12:P13"/>
    <mergeCell ref="R12:S12"/>
    <mergeCell ref="D2:AE5"/>
    <mergeCell ref="B6:AH6"/>
    <mergeCell ref="B12:B13"/>
    <mergeCell ref="D12:D13"/>
    <mergeCell ref="E12:G12"/>
    <mergeCell ref="C12:C13"/>
    <mergeCell ref="H12:H13"/>
    <mergeCell ref="Y7:AH7"/>
    <mergeCell ref="R11:U11"/>
    <mergeCell ref="N12:N13"/>
    <mergeCell ref="I12:I13"/>
    <mergeCell ref="AH12:AH13"/>
    <mergeCell ref="V12:V13"/>
    <mergeCell ref="AH2:AH5"/>
    <mergeCell ref="O12:O13"/>
    <mergeCell ref="Y12:Y13"/>
    <mergeCell ref="Q12:Q13"/>
    <mergeCell ref="V7:X7"/>
    <mergeCell ref="AA12:AA13"/>
    <mergeCell ref="Z12:Z13"/>
    <mergeCell ref="AF12:AF13"/>
    <mergeCell ref="AB12:AB13"/>
    <mergeCell ref="AC11:AH11"/>
    <mergeCell ref="B11:Q11"/>
    <mergeCell ref="AG12:AG13"/>
    <mergeCell ref="X12:X13"/>
    <mergeCell ref="U12:U13"/>
    <mergeCell ref="B7:D7"/>
    <mergeCell ref="J12:J13"/>
  </mergeCells>
  <conditionalFormatting sqref="AG10">
    <cfRule type="cellIs" dxfId="3" priority="17" operator="lessThan">
      <formula>0.4</formula>
    </cfRule>
    <cfRule type="cellIs" dxfId="2" priority="18" operator="between">
      <formula>0.4</formula>
      <formula>0.7</formula>
    </cfRule>
    <cfRule type="cellIs" dxfId="1" priority="19" operator="between">
      <formula>0.7</formula>
      <formula>1</formula>
    </cfRule>
    <cfRule type="containsBlanks" dxfId="0" priority="38">
      <formula>LEN(TRIM(AG10))=0</formula>
    </cfRule>
  </conditionalFormatting>
  <dataValidations count="1">
    <dataValidation type="list" allowBlank="1" showInputMessage="1" showErrorMessage="1" sqref="E14:G23" xr:uid="{00000000-0002-0000-0000-000000000000}">
      <formula1>"✔,-"</formula1>
    </dataValidation>
  </dataValidations>
  <printOptions horizontalCentered="1"/>
  <pageMargins left="0.19685039370078741" right="0.19685039370078741" top="0.19685039370078741" bottom="0.19685039370078741" header="0.19685039370078741" footer="0.19685039370078741"/>
  <pageSetup paperSize="9" scale="37" orientation="landscape" r:id="rId2"/>
  <drawing r:id="rId3"/>
  <legacyDrawing r:id="rId4"/>
  <extLst>
    <ext xmlns:x14="http://schemas.microsoft.com/office/spreadsheetml/2009/9/main" uri="{78C0D931-6437-407d-A8EE-F0AAD7539E65}">
      <x14:conditionalFormattings>
        <x14:conditionalFormatting xmlns:xm="http://schemas.microsoft.com/office/excel/2006/main">
          <x14:cfRule type="containsText" priority="11" operator="containsText" id="{7B538DDD-2381-4DD0-833D-0B7103FA6BC8}">
            <xm:f>NOT(ISERROR(SEARCH('https://ibtgroup.sharepoint.com/Users/segundo.figueroa/Desktop/Noemí/[Copia de 6.1 PE-IBT-SIG-RG-004 Gestión de Riesgo actualizar (003).xlsx]MULTIPLICACION'!#REF!,T14)))</xm:f>
            <xm:f>'https://ibtgroup.sharepoint.com/Users/segundo.figueroa/Desktop/Noemí/[Copia de 6.1 PE-IBT-SIG-RG-004 Gestión de Riesgo actualizar (003).xlsx]MULTIPLICACION'!#REF!</xm:f>
            <x14:dxf>
              <font>
                <b/>
                <i val="0"/>
                <color theme="0"/>
              </font>
              <fill>
                <patternFill>
                  <bgColor rgb="FF00B050"/>
                </patternFill>
              </fill>
            </x14:dxf>
          </x14:cfRule>
          <x14:cfRule type="cellIs" priority="12" operator="equal" id="{6C043604-F864-40B9-8448-AD4CCB267F7F}">
            <xm:f>'https://ibtgroup.sharepoint.com/Users/segundo.figueroa/Desktop/Noemí/[Copia de 6.1 PE-IBT-SIG-RG-004 Gestión de Riesgo actualizar (003).xlsx]MULTIPLICACION'!#REF!</xm:f>
            <x14:dxf>
              <font>
                <b/>
                <i val="0"/>
              </font>
              <fill>
                <patternFill>
                  <bgColor rgb="FF92D050"/>
                </patternFill>
              </fill>
            </x14:dxf>
          </x14:cfRule>
          <x14:cfRule type="containsText" priority="13" operator="containsText" id="{D4FF634D-9CA8-45C3-9E4E-BD4A64547CC9}">
            <xm:f>NOT(ISERROR(SEARCH('https://ibtgroup.sharepoint.com/Users/segundo.figueroa/Desktop/Noemí/[Copia de 6.1 PE-IBT-SIG-RG-004 Gestión de Riesgo actualizar (003).xlsx]MULTIPLICACION'!#REF!,T14)))</xm:f>
            <xm:f>'https://ibtgroup.sharepoint.com/Users/segundo.figueroa/Desktop/Noemí/[Copia de 6.1 PE-IBT-SIG-RG-004 Gestión de Riesgo actualizar (003).xlsx]MULTIPLICACION'!#REF!</xm:f>
            <x14:dxf>
              <font>
                <b/>
                <i val="0"/>
              </font>
              <fill>
                <patternFill>
                  <bgColor rgb="FFFFFF00"/>
                </patternFill>
              </fill>
            </x14:dxf>
          </x14:cfRule>
          <x14:cfRule type="cellIs" priority="14" operator="equal" id="{156A2EFB-5415-49E5-BCE9-EF0355E24B8D}">
            <xm:f>'https://ibtgroup.sharepoint.com/Users/segundo.figueroa/Desktop/Noemí/[Copia de 6.1 PE-IBT-SIG-RG-004 Gestión de Riesgo actualizar (003).xlsx]MULTIPLICACION'!#REF!</xm:f>
            <x14:dxf>
              <font>
                <b/>
                <i val="0"/>
                <color rgb="FFFF0000"/>
              </font>
              <fill>
                <patternFill>
                  <bgColor rgb="FFFFC000"/>
                </patternFill>
              </fill>
            </x14:dxf>
          </x14:cfRule>
          <x14:cfRule type="containsText" priority="15" operator="containsText" id="{6B8CF0B3-1C45-45C7-9DF2-E889C0FADBC9}">
            <xm:f>NOT(ISERROR(SEARCH('https://ibtgroup.sharepoint.com/Users/segundo.figueroa/Desktop/Noemí/[Copia de 6.1 PE-IBT-SIG-RG-004 Gestión de Riesgo actualizar (003).xlsx]MULTIPLICACION'!#REF!,T14)))</xm:f>
            <xm:f>'https://ibtgroup.sharepoint.com/Users/segundo.figueroa/Desktop/Noemí/[Copia de 6.1 PE-IBT-SIG-RG-004 Gestión de Riesgo actualizar (003).xlsx]MULTIPLICACION'!#REF!</xm:f>
            <x14:dxf>
              <font>
                <b/>
                <i val="0"/>
                <color theme="0"/>
              </font>
              <fill>
                <patternFill>
                  <bgColor rgb="FFFF0000"/>
                </patternFill>
              </fill>
            </x14:dxf>
          </x14:cfRule>
          <xm:sqref>T14:T23</xm:sqref>
        </x14:conditionalFormatting>
        <x14:conditionalFormatting xmlns:xm="http://schemas.microsoft.com/office/excel/2006/main">
          <x14:cfRule type="cellIs" priority="1" operator="equal" id="{FC42DFC4-3386-40DA-98C9-FC7A64A91C78}">
            <xm:f>'A3 NR'!$C$8</xm:f>
            <x14:dxf>
              <font>
                <b/>
                <i val="0"/>
                <color theme="0"/>
              </font>
              <fill>
                <patternFill>
                  <bgColor rgb="FF00B050"/>
                </patternFill>
              </fill>
            </x14:dxf>
          </x14:cfRule>
          <x14:cfRule type="cellIs" priority="2" operator="equal" id="{DA27635A-511F-476B-892F-BDAC93C9151F}">
            <xm:f>'A3 NR'!$C$7</xm:f>
            <x14:dxf>
              <font>
                <b/>
                <i val="0"/>
                <color theme="1"/>
              </font>
              <fill>
                <patternFill>
                  <bgColor rgb="FF92D050"/>
                </patternFill>
              </fill>
            </x14:dxf>
          </x14:cfRule>
          <x14:cfRule type="cellIs" priority="3" operator="equal" id="{2631246A-5FFA-435E-A24F-8D857051A4B7}">
            <xm:f>'A3 NR'!$C$6</xm:f>
            <x14:dxf>
              <font>
                <b/>
                <i val="0"/>
                <color theme="1"/>
              </font>
              <fill>
                <patternFill>
                  <bgColor rgb="FFFFFF00"/>
                </patternFill>
              </fill>
            </x14:dxf>
          </x14:cfRule>
          <x14:cfRule type="cellIs" priority="4" operator="equal" id="{4639CE5D-EE3F-4167-B6A5-2FA51B50A266}">
            <xm:f>'A3 NR'!$C$5</xm:f>
            <x14:dxf>
              <font>
                <b/>
                <i val="0"/>
                <color rgb="FFFF0000"/>
              </font>
              <fill>
                <patternFill>
                  <bgColor theme="9" tint="0.39994506668294322"/>
                </patternFill>
              </fill>
            </x14:dxf>
          </x14:cfRule>
          <x14:cfRule type="cellIs" priority="5" operator="equal" id="{751D7ADA-1D01-4713-BA37-ABCEAAEBF306}">
            <xm:f>'A3 NR'!$C$4</xm:f>
            <x14:dxf>
              <font>
                <b/>
                <i val="0"/>
                <color theme="0"/>
              </font>
              <fill>
                <patternFill>
                  <bgColor rgb="FFFF0000"/>
                </patternFill>
              </fill>
            </x14:dxf>
          </x14:cfRule>
          <xm:sqref>U14:U23</xm:sqref>
        </x14:conditionalFormatting>
        <x14:conditionalFormatting xmlns:xm="http://schemas.microsoft.com/office/excel/2006/main">
          <x14:cfRule type="containsText" priority="22" operator="containsText" id="{C2ABBC66-D4F8-492A-8E40-9252FA52EAB5}">
            <xm:f>NOT(ISERROR(SEARCH('https://ibtgroup.sharepoint.com/Users/segundo.figueroa/Desktop/Noemí/[Copia de 6.1 PE-IBT-SIG-RG-004 Gestión de Riesgo actualizar (003).xlsx]MULTIPLICACION'!#REF!,AE14)))</xm:f>
            <xm:f>'https://ibtgroup.sharepoint.com/Users/segundo.figueroa/Desktop/Noemí/[Copia de 6.1 PE-IBT-SIG-RG-004 Gestión de Riesgo actualizar (003).xlsx]MULTIPLICACION'!#REF!</xm:f>
            <x14:dxf>
              <font>
                <b/>
                <i val="0"/>
                <color theme="0"/>
              </font>
              <fill>
                <patternFill>
                  <bgColor rgb="FF00B050"/>
                </patternFill>
              </fill>
            </x14:dxf>
          </x14:cfRule>
          <x14:cfRule type="cellIs" priority="23" operator="equal" id="{906B0688-DDFD-4CD3-A14A-2738F076567C}">
            <xm:f>'https://ibtgroup.sharepoint.com/Users/segundo.figueroa/Desktop/Noemí/[Copia de 6.1 PE-IBT-SIG-RG-004 Gestión de Riesgo actualizar (003).xlsx]MULTIPLICACION'!#REF!</xm:f>
            <x14:dxf>
              <font>
                <b/>
                <i val="0"/>
              </font>
              <fill>
                <patternFill>
                  <bgColor rgb="FF92D050"/>
                </patternFill>
              </fill>
            </x14:dxf>
          </x14:cfRule>
          <x14:cfRule type="containsText" priority="24" operator="containsText" id="{A275A434-4823-479A-9982-AE3E90802862}">
            <xm:f>NOT(ISERROR(SEARCH('https://ibtgroup.sharepoint.com/Users/segundo.figueroa/Desktop/Noemí/[Copia de 6.1 PE-IBT-SIG-RG-004 Gestión de Riesgo actualizar (003).xlsx]MULTIPLICACION'!#REF!,AE14)))</xm:f>
            <xm:f>'https://ibtgroup.sharepoint.com/Users/segundo.figueroa/Desktop/Noemí/[Copia de 6.1 PE-IBT-SIG-RG-004 Gestión de Riesgo actualizar (003).xlsx]MULTIPLICACION'!#REF!</xm:f>
            <x14:dxf>
              <font>
                <b/>
                <i val="0"/>
              </font>
              <fill>
                <patternFill>
                  <bgColor rgb="FFFFFF00"/>
                </patternFill>
              </fill>
            </x14:dxf>
          </x14:cfRule>
          <x14:cfRule type="cellIs" priority="25" operator="equal" id="{B68A210C-87BE-4DF4-9ABC-BD11CE7CAAAC}">
            <xm:f>'https://ibtgroup.sharepoint.com/Users/segundo.figueroa/Desktop/Noemí/[Copia de 6.1 PE-IBT-SIG-RG-004 Gestión de Riesgo actualizar (003).xlsx]MULTIPLICACION'!#REF!</xm:f>
            <x14:dxf>
              <font>
                <b/>
                <i val="0"/>
                <color rgb="FFFF0000"/>
              </font>
              <fill>
                <patternFill>
                  <bgColor rgb="FFFFC000"/>
                </patternFill>
              </fill>
            </x14:dxf>
          </x14:cfRule>
          <x14:cfRule type="containsText" priority="26" operator="containsText" id="{E8E7EC37-C8C3-4029-BE3B-712E63943042}">
            <xm:f>NOT(ISERROR(SEARCH('https://ibtgroup.sharepoint.com/Users/segundo.figueroa/Desktop/Noemí/[Copia de 6.1 PE-IBT-SIG-RG-004 Gestión de Riesgo actualizar (003).xlsx]MULTIPLICACION'!#REF!,AE14)))</xm:f>
            <xm:f>'https://ibtgroup.sharepoint.com/Users/segundo.figueroa/Desktop/Noemí/[Copia de 6.1 PE-IBT-SIG-RG-004 Gestión de Riesgo actualizar (003).xlsx]MULTIPLICACION'!#REF!</xm:f>
            <x14:dxf>
              <font>
                <b/>
                <i val="0"/>
                <color theme="0"/>
              </font>
              <fill>
                <patternFill>
                  <bgColor rgb="FFFF0000"/>
                </patternFill>
              </fill>
            </x14:dxf>
          </x14:cfRule>
          <xm:sqref>AE14:AE23</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1000000}">
          <x14:formula1>
            <xm:f>'LISTAS DESPLEGABLES'!$A$2:$A$14</xm:f>
          </x14:formula1>
          <xm:sqref>C14:C23</xm:sqref>
        </x14:dataValidation>
        <x14:dataValidation type="list" allowBlank="1" showInputMessage="1" showErrorMessage="1" xr:uid="{00000000-0002-0000-0000-000002000000}">
          <x14:formula1>
            <xm:f>'LISTAS DESPLEGABLES'!$C$2:$C$6</xm:f>
          </x14:formula1>
          <xm:sqref>R14:R23</xm:sqref>
        </x14:dataValidation>
        <x14:dataValidation type="list" allowBlank="1" showInputMessage="1" showErrorMessage="1" xr:uid="{00000000-0002-0000-0000-000003000000}">
          <x14:formula1>
            <xm:f>'LISTAS DESPLEGABLES'!$D$2:$D$6</xm:f>
          </x14:formula1>
          <xm:sqref>S14:S23</xm:sqref>
        </x14:dataValidation>
        <x14:dataValidation type="list" allowBlank="1" showInputMessage="1" showErrorMessage="1" xr:uid="{00000000-0002-0000-0000-000004000000}">
          <x14:formula1>
            <xm:f>'LISTAS DESPLEGABLES'!$E$2:$E$9</xm:f>
          </x14:formula1>
          <xm:sqref>V14:V23</xm:sqref>
        </x14:dataValidation>
        <x14:dataValidation type="list" allowBlank="1" showInputMessage="1" showErrorMessage="1" xr:uid="{00000000-0002-0000-0000-000005000000}">
          <x14:formula1>
            <xm:f>'LISTAS DESPLEGABLES'!$F$2:$F$5</xm:f>
          </x14:formula1>
          <xm:sqref>Z14:Z23</xm:sqref>
        </x14:dataValidation>
        <x14:dataValidation type="list" allowBlank="1" showInputMessage="1" showErrorMessage="1" xr:uid="{00000000-0002-0000-0000-000006000000}">
          <x14:formula1>
            <xm:f>'LISTAS DESPLEGABLES'!$G$2:$G$5</xm:f>
          </x14:formula1>
          <xm:sqref>AF14:AF23</xm:sqref>
        </x14:dataValidation>
        <x14:dataValidation type="list" allowBlank="1" showInputMessage="1" showErrorMessage="1" xr:uid="{00000000-0002-0000-0000-000008000000}">
          <x14:formula1>
            <xm:f>'LISTAS DESPLEGABLES'!$H$2:$H$36</xm:f>
          </x14:formula1>
          <xm:sqref>N14:N23</xm:sqref>
        </x14:dataValidation>
        <x14:dataValidation type="list" allowBlank="1" showInputMessage="1" showErrorMessage="1" xr:uid="{00000000-0002-0000-0000-000009000000}">
          <x14:formula1>
            <xm:f>'LISTAS DESPLEGABLES'!$C$2:$C$7</xm:f>
          </x14:formula1>
          <xm:sqref>AC14:AC23</xm:sqref>
        </x14:dataValidation>
        <x14:dataValidation type="list" allowBlank="1" showInputMessage="1" showErrorMessage="1" xr:uid="{00000000-0002-0000-0000-00000A000000}">
          <x14:formula1>
            <xm:f>'LISTAS DESPLEGABLES'!$D$2:$D$7</xm:f>
          </x14:formula1>
          <xm:sqref>AD14:AD23</xm:sqref>
        </x14:dataValidation>
        <x14:dataValidation type="list" allowBlank="1" showInputMessage="1" showErrorMessage="1" xr:uid="{00000000-0002-0000-0000-000007000000}">
          <x14:formula1>
            <xm:f>'LISTAS DESPLEGABLES'!$B$2:$B$3</xm:f>
          </x14:formula1>
          <xm:sqref>D14:D23 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9"/>
  <sheetViews>
    <sheetView showGridLines="0" zoomScaleNormal="100" zoomScaleSheetLayoutView="84" workbookViewId="0">
      <selection activeCell="J5" sqref="J5"/>
    </sheetView>
  </sheetViews>
  <sheetFormatPr baseColWidth="10" defaultColWidth="11.42578125" defaultRowHeight="15" x14ac:dyDescent="0.25"/>
  <cols>
    <col min="1" max="1" width="1.28515625" customWidth="1"/>
    <col min="3" max="3" width="17.5703125" customWidth="1"/>
    <col min="4" max="5" width="42.140625" customWidth="1"/>
    <col min="6" max="6" width="1.5703125" customWidth="1"/>
  </cols>
  <sheetData>
    <row r="1" spans="2:14" ht="4.5" customHeight="1" thickBot="1" x14ac:dyDescent="0.3"/>
    <row r="2" spans="2:14" ht="18" x14ac:dyDescent="0.25">
      <c r="B2" s="203" t="s">
        <v>54</v>
      </c>
      <c r="C2" s="204"/>
      <c r="D2" s="204"/>
      <c r="E2" s="205"/>
      <c r="N2" t="s">
        <v>55</v>
      </c>
    </row>
    <row r="3" spans="2:14" ht="15.75" thickBot="1" x14ac:dyDescent="0.3">
      <c r="B3" s="45" t="s">
        <v>56</v>
      </c>
      <c r="C3" s="23" t="s">
        <v>57</v>
      </c>
      <c r="D3" s="23" t="s">
        <v>58</v>
      </c>
      <c r="E3" s="46" t="s">
        <v>59</v>
      </c>
    </row>
    <row r="4" spans="2:14" ht="68.25" thickBot="1" x14ac:dyDescent="0.3">
      <c r="B4" s="62">
        <v>5</v>
      </c>
      <c r="C4" s="24" t="s">
        <v>60</v>
      </c>
      <c r="D4" s="25" t="s">
        <v>61</v>
      </c>
      <c r="E4" s="26" t="s">
        <v>62</v>
      </c>
    </row>
    <row r="5" spans="2:14" ht="69" customHeight="1" thickBot="1" x14ac:dyDescent="0.3">
      <c r="B5" s="62">
        <v>4</v>
      </c>
      <c r="C5" s="27" t="s">
        <v>63</v>
      </c>
      <c r="D5" s="25" t="s">
        <v>64</v>
      </c>
      <c r="E5" s="26" t="s">
        <v>65</v>
      </c>
    </row>
    <row r="6" spans="2:14" ht="54.75" thickBot="1" x14ac:dyDescent="0.3">
      <c r="B6" s="62">
        <v>3</v>
      </c>
      <c r="C6" s="28" t="s">
        <v>66</v>
      </c>
      <c r="D6" s="25" t="s">
        <v>67</v>
      </c>
      <c r="E6" s="26" t="s">
        <v>68</v>
      </c>
    </row>
    <row r="7" spans="2:14" ht="54.75" thickBot="1" x14ac:dyDescent="0.3">
      <c r="B7" s="62">
        <v>2</v>
      </c>
      <c r="C7" s="29" t="s">
        <v>69</v>
      </c>
      <c r="D7" s="25" t="s">
        <v>70</v>
      </c>
      <c r="E7" s="26" t="s">
        <v>71</v>
      </c>
    </row>
    <row r="8" spans="2:14" ht="41.25" thickBot="1" x14ac:dyDescent="0.3">
      <c r="B8" s="62">
        <v>1</v>
      </c>
      <c r="C8" s="30" t="s">
        <v>72</v>
      </c>
      <c r="D8" s="25" t="s">
        <v>73</v>
      </c>
      <c r="E8" s="26" t="s">
        <v>74</v>
      </c>
    </row>
    <row r="9" spans="2:14" ht="6.75" customHeight="1" x14ac:dyDescent="0.25"/>
  </sheetData>
  <customSheetViews>
    <customSheetView guid="{9D8FC04B-2D61-4EDB-A419-8C430042B1DE}" scale="120" showPageBreaks="1" showGridLines="0" view="pageBreakPreview">
      <selection sqref="A1:D1"/>
      <pageMargins left="0" right="0" top="0" bottom="0" header="0" footer="0"/>
      <pageSetup scale="74" orientation="portrait" r:id="rId1"/>
    </customSheetView>
  </customSheetViews>
  <mergeCells count="1">
    <mergeCell ref="B2:E2"/>
  </mergeCells>
  <printOptions horizontalCentered="1" verticalCentered="1"/>
  <pageMargins left="0.70866141732283472" right="0.70866141732283472" top="0.74803149606299213" bottom="0.74803149606299213" header="0.31496062992125984" footer="0.31496062992125984"/>
  <pageSetup paperSize="9"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N9"/>
  <sheetViews>
    <sheetView showGridLines="0" zoomScale="115" zoomScaleNormal="115" zoomScaleSheetLayoutView="84" workbookViewId="0">
      <selection activeCell="J6" sqref="J6"/>
    </sheetView>
  </sheetViews>
  <sheetFormatPr baseColWidth="10" defaultColWidth="11.42578125" defaultRowHeight="15" x14ac:dyDescent="0.25"/>
  <cols>
    <col min="1" max="1" width="1.42578125" customWidth="1"/>
    <col min="3" max="3" width="13" customWidth="1"/>
    <col min="4" max="4" width="25.140625" customWidth="1"/>
    <col min="5" max="5" width="28.5703125" customWidth="1"/>
    <col min="6" max="6" width="1.28515625" customWidth="1"/>
  </cols>
  <sheetData>
    <row r="1" spans="2:14" ht="6" customHeight="1" thickBot="1" x14ac:dyDescent="0.3"/>
    <row r="2" spans="2:14" ht="15.75" thickBot="1" x14ac:dyDescent="0.3">
      <c r="B2" s="206" t="s">
        <v>75</v>
      </c>
      <c r="C2" s="207"/>
      <c r="D2" s="207"/>
      <c r="E2" s="208"/>
      <c r="N2" t="s">
        <v>55</v>
      </c>
    </row>
    <row r="3" spans="2:14" ht="15.75" thickBot="1" x14ac:dyDescent="0.3">
      <c r="B3" s="34" t="s">
        <v>56</v>
      </c>
      <c r="C3" s="35" t="s">
        <v>57</v>
      </c>
      <c r="D3" s="35" t="s">
        <v>76</v>
      </c>
      <c r="E3" s="35" t="s">
        <v>77</v>
      </c>
    </row>
    <row r="4" spans="2:14" ht="39.950000000000003" customHeight="1" thickBot="1" x14ac:dyDescent="0.3">
      <c r="B4" s="36">
        <v>5</v>
      </c>
      <c r="C4" s="10" t="s">
        <v>78</v>
      </c>
      <c r="D4" s="9" t="s">
        <v>79</v>
      </c>
      <c r="E4" s="9" t="s">
        <v>80</v>
      </c>
    </row>
    <row r="5" spans="2:14" ht="39.950000000000003" customHeight="1" thickBot="1" x14ac:dyDescent="0.3">
      <c r="B5" s="36">
        <v>4</v>
      </c>
      <c r="C5" s="11" t="s">
        <v>81</v>
      </c>
      <c r="D5" s="9" t="s">
        <v>82</v>
      </c>
      <c r="E5" s="9" t="s">
        <v>83</v>
      </c>
    </row>
    <row r="6" spans="2:14" ht="39.950000000000003" customHeight="1" thickBot="1" x14ac:dyDescent="0.3">
      <c r="B6" s="36">
        <v>3</v>
      </c>
      <c r="C6" s="8" t="s">
        <v>84</v>
      </c>
      <c r="D6" s="9" t="s">
        <v>85</v>
      </c>
      <c r="E6" s="9" t="s">
        <v>86</v>
      </c>
    </row>
    <row r="7" spans="2:14" ht="39.950000000000003" customHeight="1" thickBot="1" x14ac:dyDescent="0.3">
      <c r="B7" s="36">
        <v>2</v>
      </c>
      <c r="C7" s="12" t="s">
        <v>87</v>
      </c>
      <c r="D7" s="9" t="s">
        <v>88</v>
      </c>
      <c r="E7" s="9" t="s">
        <v>89</v>
      </c>
    </row>
    <row r="8" spans="2:14" ht="39.950000000000003" customHeight="1" thickBot="1" x14ac:dyDescent="0.3">
      <c r="B8" s="36">
        <v>1</v>
      </c>
      <c r="C8" s="13" t="s">
        <v>90</v>
      </c>
      <c r="D8" s="9" t="s">
        <v>91</v>
      </c>
      <c r="E8" s="9" t="s">
        <v>92</v>
      </c>
    </row>
    <row r="9" spans="2:14" ht="6" customHeight="1" x14ac:dyDescent="0.25"/>
  </sheetData>
  <customSheetViews>
    <customSheetView guid="{9D8FC04B-2D61-4EDB-A419-8C430042B1DE}" scale="170" showPageBreaks="1" showGridLines="0" view="pageBreakPreview">
      <selection sqref="A1:D1"/>
      <pageMargins left="0" right="0" top="0" bottom="0" header="0" footer="0"/>
      <pageSetup orientation="portrait" r:id="rId1"/>
    </customSheetView>
  </customSheetViews>
  <mergeCells count="1">
    <mergeCell ref="B2:E2"/>
  </mergeCells>
  <printOptions horizontalCentered="1" verticalCentered="1"/>
  <pageMargins left="0.70866141732283472" right="0.70866141732283472" top="0.74803149606299213" bottom="0.74803149606299213" header="0.31496062992125984" footer="0.31496062992125984"/>
  <pageSetup paperSize="9"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34"/>
  <sheetViews>
    <sheetView showGridLines="0" zoomScale="70" zoomScaleNormal="70" zoomScaleSheetLayoutView="84" workbookViewId="0">
      <selection activeCell="I6" sqref="I6"/>
    </sheetView>
  </sheetViews>
  <sheetFormatPr baseColWidth="10" defaultColWidth="11.42578125" defaultRowHeight="15" x14ac:dyDescent="0.25"/>
  <cols>
    <col min="1" max="1" width="1.140625" customWidth="1"/>
    <col min="3" max="3" width="18.28515625" customWidth="1"/>
    <col min="4" max="5" width="51.28515625" customWidth="1"/>
    <col min="6" max="6" width="31" customWidth="1"/>
    <col min="8" max="8" width="2" bestFit="1" customWidth="1"/>
    <col min="10" max="10" width="2" bestFit="1" customWidth="1"/>
    <col min="11" max="12" width="13.7109375" customWidth="1"/>
    <col min="13" max="13" width="22.7109375" customWidth="1"/>
  </cols>
  <sheetData>
    <row r="1" spans="2:14" ht="6" customHeight="1" x14ac:dyDescent="0.25"/>
    <row r="2" spans="2:14" ht="15" customHeight="1" x14ac:dyDescent="0.25">
      <c r="B2" s="212" t="s">
        <v>93</v>
      </c>
      <c r="C2" s="213"/>
      <c r="D2" s="213"/>
      <c r="E2" s="213"/>
      <c r="F2" s="213"/>
      <c r="N2" t="s">
        <v>55</v>
      </c>
    </row>
    <row r="3" spans="2:14" ht="40.5" customHeight="1" x14ac:dyDescent="0.25">
      <c r="B3" s="136" t="s">
        <v>94</v>
      </c>
      <c r="C3" s="137" t="s">
        <v>95</v>
      </c>
      <c r="D3" s="137" t="s">
        <v>96</v>
      </c>
      <c r="E3" s="137" t="s">
        <v>97</v>
      </c>
      <c r="F3" s="138" t="s">
        <v>98</v>
      </c>
    </row>
    <row r="4" spans="2:14" ht="115.5" x14ac:dyDescent="0.25">
      <c r="B4" s="134" t="s">
        <v>99</v>
      </c>
      <c r="C4" s="135" t="s">
        <v>100</v>
      </c>
      <c r="D4" s="127" t="s">
        <v>101</v>
      </c>
      <c r="E4" s="127" t="s">
        <v>102</v>
      </c>
      <c r="F4" s="210" t="s">
        <v>103</v>
      </c>
    </row>
    <row r="5" spans="2:14" ht="132.75" thickBot="1" x14ac:dyDescent="0.3">
      <c r="B5" s="42" t="s">
        <v>104</v>
      </c>
      <c r="C5" s="128" t="s">
        <v>105</v>
      </c>
      <c r="D5" s="44" t="s">
        <v>106</v>
      </c>
      <c r="E5" s="44" t="s">
        <v>107</v>
      </c>
      <c r="F5" s="211"/>
    </row>
    <row r="6" spans="2:14" ht="116.25" thickBot="1" x14ac:dyDescent="0.3">
      <c r="B6" s="130" t="s">
        <v>108</v>
      </c>
      <c r="C6" s="131" t="s">
        <v>109</v>
      </c>
      <c r="D6" s="132" t="s">
        <v>110</v>
      </c>
      <c r="E6" s="132" t="s">
        <v>111</v>
      </c>
      <c r="F6" s="133" t="s">
        <v>112</v>
      </c>
    </row>
    <row r="7" spans="2:14" ht="99" x14ac:dyDescent="0.25">
      <c r="B7" s="126" t="s">
        <v>113</v>
      </c>
      <c r="C7" s="129" t="s">
        <v>114</v>
      </c>
      <c r="D7" s="127" t="s">
        <v>115</v>
      </c>
      <c r="E7" s="127" t="s">
        <v>116</v>
      </c>
      <c r="F7" s="210" t="s">
        <v>117</v>
      </c>
    </row>
    <row r="8" spans="2:14" ht="99.75" thickBot="1" x14ac:dyDescent="0.3">
      <c r="B8" s="42" t="s">
        <v>118</v>
      </c>
      <c r="C8" s="43" t="s">
        <v>119</v>
      </c>
      <c r="D8" s="44" t="s">
        <v>120</v>
      </c>
      <c r="E8" s="44" t="s">
        <v>121</v>
      </c>
      <c r="F8" s="211"/>
    </row>
    <row r="9" spans="2:14" ht="10.5" customHeight="1" x14ac:dyDescent="0.25">
      <c r="H9" s="209" t="s">
        <v>122</v>
      </c>
      <c r="I9" s="209"/>
      <c r="J9" s="209" t="s">
        <v>123</v>
      </c>
      <c r="K9" s="209"/>
      <c r="L9" s="70" t="s">
        <v>124</v>
      </c>
      <c r="M9" s="70" t="s">
        <v>125</v>
      </c>
    </row>
    <row r="10" spans="2:14" x14ac:dyDescent="0.25">
      <c r="H10" s="71">
        <v>1</v>
      </c>
      <c r="I10" s="72" t="s">
        <v>72</v>
      </c>
      <c r="J10" s="71">
        <v>1</v>
      </c>
      <c r="K10" s="73" t="s">
        <v>90</v>
      </c>
      <c r="L10" s="71">
        <f>H10*J10</f>
        <v>1</v>
      </c>
      <c r="M10" s="74" t="s">
        <v>119</v>
      </c>
    </row>
    <row r="11" spans="2:14" x14ac:dyDescent="0.25">
      <c r="H11" s="71">
        <v>2</v>
      </c>
      <c r="I11" s="75" t="s">
        <v>69</v>
      </c>
      <c r="J11" s="71">
        <v>1</v>
      </c>
      <c r="K11" s="73" t="s">
        <v>90</v>
      </c>
      <c r="L11" s="71">
        <f t="shared" ref="L11:L34" si="0">H11*J11</f>
        <v>2</v>
      </c>
      <c r="M11" s="74" t="s">
        <v>119</v>
      </c>
    </row>
    <row r="12" spans="2:14" x14ac:dyDescent="0.25">
      <c r="H12" s="71">
        <v>3</v>
      </c>
      <c r="I12" s="76" t="s">
        <v>66</v>
      </c>
      <c r="J12" s="71">
        <v>1</v>
      </c>
      <c r="K12" s="73" t="s">
        <v>90</v>
      </c>
      <c r="L12" s="71">
        <f t="shared" si="0"/>
        <v>3</v>
      </c>
      <c r="M12" s="74" t="s">
        <v>119</v>
      </c>
    </row>
    <row r="13" spans="2:14" ht="40.5" customHeight="1" x14ac:dyDescent="0.25">
      <c r="H13" s="71">
        <v>4</v>
      </c>
      <c r="I13" s="77" t="s">
        <v>63</v>
      </c>
      <c r="J13" s="71">
        <v>1</v>
      </c>
      <c r="K13" s="73" t="s">
        <v>90</v>
      </c>
      <c r="L13" s="71">
        <f t="shared" si="0"/>
        <v>4</v>
      </c>
      <c r="M13" s="75" t="s">
        <v>114</v>
      </c>
    </row>
    <row r="14" spans="2:14" x14ac:dyDescent="0.25">
      <c r="H14" s="71">
        <v>5</v>
      </c>
      <c r="I14" s="78" t="s">
        <v>60</v>
      </c>
      <c r="J14" s="71">
        <v>1</v>
      </c>
      <c r="K14" s="73" t="s">
        <v>90</v>
      </c>
      <c r="L14" s="71">
        <f t="shared" si="0"/>
        <v>5</v>
      </c>
      <c r="M14" s="75" t="s">
        <v>114</v>
      </c>
    </row>
    <row r="15" spans="2:14" x14ac:dyDescent="0.25">
      <c r="H15" s="71">
        <v>1</v>
      </c>
      <c r="I15" s="72" t="s">
        <v>72</v>
      </c>
      <c r="J15" s="71">
        <v>2</v>
      </c>
      <c r="K15" s="79" t="s">
        <v>87</v>
      </c>
      <c r="L15" s="71">
        <f t="shared" si="0"/>
        <v>2</v>
      </c>
      <c r="M15" s="74" t="s">
        <v>119</v>
      </c>
    </row>
    <row r="16" spans="2:14" x14ac:dyDescent="0.25">
      <c r="H16" s="71">
        <v>2</v>
      </c>
      <c r="I16" s="75" t="s">
        <v>69</v>
      </c>
      <c r="J16" s="71">
        <v>2</v>
      </c>
      <c r="K16" s="79" t="s">
        <v>87</v>
      </c>
      <c r="L16" s="71">
        <f t="shared" si="0"/>
        <v>4</v>
      </c>
      <c r="M16" s="75" t="s">
        <v>114</v>
      </c>
    </row>
    <row r="17" spans="8:13" ht="27" customHeight="1" x14ac:dyDescent="0.25">
      <c r="H17" s="71">
        <v>3</v>
      </c>
      <c r="I17" s="76" t="s">
        <v>66</v>
      </c>
      <c r="J17" s="71">
        <v>2</v>
      </c>
      <c r="K17" s="79" t="s">
        <v>87</v>
      </c>
      <c r="L17" s="71">
        <f t="shared" si="0"/>
        <v>6</v>
      </c>
      <c r="M17" s="75" t="s">
        <v>114</v>
      </c>
    </row>
    <row r="18" spans="8:13" x14ac:dyDescent="0.25">
      <c r="H18" s="71">
        <v>4</v>
      </c>
      <c r="I18" s="77" t="s">
        <v>63</v>
      </c>
      <c r="J18" s="71">
        <v>2</v>
      </c>
      <c r="K18" s="79" t="s">
        <v>87</v>
      </c>
      <c r="L18" s="71">
        <f t="shared" si="0"/>
        <v>8</v>
      </c>
      <c r="M18" s="75" t="s">
        <v>114</v>
      </c>
    </row>
    <row r="19" spans="8:13" x14ac:dyDescent="0.25">
      <c r="H19" s="71">
        <v>5</v>
      </c>
      <c r="I19" s="78" t="s">
        <v>60</v>
      </c>
      <c r="J19" s="71">
        <v>2</v>
      </c>
      <c r="K19" s="79" t="s">
        <v>87</v>
      </c>
      <c r="L19" s="71">
        <f t="shared" si="0"/>
        <v>10</v>
      </c>
      <c r="M19" s="80" t="s">
        <v>109</v>
      </c>
    </row>
    <row r="20" spans="8:13" x14ac:dyDescent="0.25">
      <c r="H20" s="71">
        <v>1</v>
      </c>
      <c r="I20" s="72" t="s">
        <v>72</v>
      </c>
      <c r="J20" s="71">
        <v>3</v>
      </c>
      <c r="K20" s="81" t="s">
        <v>84</v>
      </c>
      <c r="L20" s="71">
        <f t="shared" si="0"/>
        <v>3</v>
      </c>
      <c r="M20" s="74" t="s">
        <v>119</v>
      </c>
    </row>
    <row r="21" spans="8:13" ht="27" customHeight="1" x14ac:dyDescent="0.25">
      <c r="H21" s="71">
        <v>2</v>
      </c>
      <c r="I21" s="75" t="s">
        <v>69</v>
      </c>
      <c r="J21" s="71">
        <v>3</v>
      </c>
      <c r="K21" s="81" t="s">
        <v>84</v>
      </c>
      <c r="L21" s="71">
        <f t="shared" si="0"/>
        <v>6</v>
      </c>
      <c r="M21" s="75" t="s">
        <v>114</v>
      </c>
    </row>
    <row r="22" spans="8:13" x14ac:dyDescent="0.25">
      <c r="H22" s="71">
        <v>3</v>
      </c>
      <c r="I22" s="76" t="s">
        <v>66</v>
      </c>
      <c r="J22" s="71">
        <v>3</v>
      </c>
      <c r="K22" s="81" t="s">
        <v>84</v>
      </c>
      <c r="L22" s="71">
        <f t="shared" si="0"/>
        <v>9</v>
      </c>
      <c r="M22" s="80" t="s">
        <v>109</v>
      </c>
    </row>
    <row r="23" spans="8:13" x14ac:dyDescent="0.25">
      <c r="H23" s="71">
        <v>4</v>
      </c>
      <c r="I23" s="77" t="s">
        <v>63</v>
      </c>
      <c r="J23" s="71">
        <v>3</v>
      </c>
      <c r="K23" s="81" t="s">
        <v>84</v>
      </c>
      <c r="L23" s="71">
        <f t="shared" si="0"/>
        <v>12</v>
      </c>
      <c r="M23" s="80" t="s">
        <v>109</v>
      </c>
    </row>
    <row r="24" spans="8:13" x14ac:dyDescent="0.25">
      <c r="H24" s="71">
        <v>5</v>
      </c>
      <c r="I24" s="78" t="s">
        <v>60</v>
      </c>
      <c r="J24" s="71">
        <v>3</v>
      </c>
      <c r="K24" s="81" t="s">
        <v>84</v>
      </c>
      <c r="L24" s="71">
        <f t="shared" si="0"/>
        <v>15</v>
      </c>
      <c r="M24" s="82" t="s">
        <v>105</v>
      </c>
    </row>
    <row r="25" spans="8:13" ht="27" customHeight="1" x14ac:dyDescent="0.25">
      <c r="H25" s="71">
        <v>1</v>
      </c>
      <c r="I25" s="72" t="s">
        <v>72</v>
      </c>
      <c r="J25" s="71">
        <v>4</v>
      </c>
      <c r="K25" s="83" t="s">
        <v>81</v>
      </c>
      <c r="L25" s="71">
        <f t="shared" si="0"/>
        <v>4</v>
      </c>
      <c r="M25" s="75" t="s">
        <v>114</v>
      </c>
    </row>
    <row r="26" spans="8:13" x14ac:dyDescent="0.25">
      <c r="H26" s="71">
        <v>2</v>
      </c>
      <c r="I26" s="75" t="s">
        <v>69</v>
      </c>
      <c r="J26" s="71">
        <v>4</v>
      </c>
      <c r="K26" s="83" t="s">
        <v>81</v>
      </c>
      <c r="L26" s="71">
        <f t="shared" si="0"/>
        <v>8</v>
      </c>
      <c r="M26" s="75" t="s">
        <v>114</v>
      </c>
    </row>
    <row r="27" spans="8:13" x14ac:dyDescent="0.25">
      <c r="H27" s="71">
        <v>3</v>
      </c>
      <c r="I27" s="76" t="s">
        <v>66</v>
      </c>
      <c r="J27" s="71">
        <v>4</v>
      </c>
      <c r="K27" s="83" t="s">
        <v>81</v>
      </c>
      <c r="L27" s="71">
        <f t="shared" si="0"/>
        <v>12</v>
      </c>
      <c r="M27" s="80" t="s">
        <v>109</v>
      </c>
    </row>
    <row r="28" spans="8:13" x14ac:dyDescent="0.25">
      <c r="H28" s="71">
        <v>4</v>
      </c>
      <c r="I28" s="77" t="s">
        <v>63</v>
      </c>
      <c r="J28" s="71">
        <v>4</v>
      </c>
      <c r="K28" s="83" t="s">
        <v>81</v>
      </c>
      <c r="L28" s="71">
        <f t="shared" si="0"/>
        <v>16</v>
      </c>
      <c r="M28" s="82" t="s">
        <v>105</v>
      </c>
    </row>
    <row r="29" spans="8:13" x14ac:dyDescent="0.25">
      <c r="H29" s="71">
        <v>5</v>
      </c>
      <c r="I29" s="78" t="s">
        <v>60</v>
      </c>
      <c r="J29" s="71">
        <v>4</v>
      </c>
      <c r="K29" s="83" t="s">
        <v>81</v>
      </c>
      <c r="L29" s="71">
        <f t="shared" si="0"/>
        <v>20</v>
      </c>
      <c r="M29" s="84" t="s">
        <v>100</v>
      </c>
    </row>
    <row r="30" spans="8:13" x14ac:dyDescent="0.25">
      <c r="H30" s="71">
        <v>1</v>
      </c>
      <c r="I30" s="72" t="s">
        <v>72</v>
      </c>
      <c r="J30" s="71">
        <v>5</v>
      </c>
      <c r="K30" s="85" t="s">
        <v>78</v>
      </c>
      <c r="L30" s="71">
        <f t="shared" si="0"/>
        <v>5</v>
      </c>
      <c r="M30" s="75" t="s">
        <v>114</v>
      </c>
    </row>
    <row r="31" spans="8:13" x14ac:dyDescent="0.25">
      <c r="H31" s="71">
        <v>2</v>
      </c>
      <c r="I31" s="75" t="s">
        <v>69</v>
      </c>
      <c r="J31" s="71">
        <v>5</v>
      </c>
      <c r="K31" s="85" t="s">
        <v>78</v>
      </c>
      <c r="L31" s="71">
        <f t="shared" si="0"/>
        <v>10</v>
      </c>
      <c r="M31" s="80" t="s">
        <v>109</v>
      </c>
    </row>
    <row r="32" spans="8:13" x14ac:dyDescent="0.25">
      <c r="H32" s="71">
        <v>3</v>
      </c>
      <c r="I32" s="76" t="s">
        <v>66</v>
      </c>
      <c r="J32" s="71">
        <v>5</v>
      </c>
      <c r="K32" s="85" t="s">
        <v>78</v>
      </c>
      <c r="L32" s="71">
        <f t="shared" si="0"/>
        <v>15</v>
      </c>
      <c r="M32" s="82" t="s">
        <v>105</v>
      </c>
    </row>
    <row r="33" spans="8:13" x14ac:dyDescent="0.25">
      <c r="H33" s="71">
        <v>4</v>
      </c>
      <c r="I33" s="77" t="s">
        <v>63</v>
      </c>
      <c r="J33" s="71">
        <v>5</v>
      </c>
      <c r="K33" s="85" t="s">
        <v>78</v>
      </c>
      <c r="L33" s="71">
        <f t="shared" si="0"/>
        <v>20</v>
      </c>
      <c r="M33" s="84" t="s">
        <v>100</v>
      </c>
    </row>
    <row r="34" spans="8:13" x14ac:dyDescent="0.25">
      <c r="H34" s="71">
        <v>5</v>
      </c>
      <c r="I34" s="78" t="s">
        <v>60</v>
      </c>
      <c r="J34" s="71">
        <v>5</v>
      </c>
      <c r="K34" s="85" t="s">
        <v>78</v>
      </c>
      <c r="L34" s="71">
        <f t="shared" si="0"/>
        <v>25</v>
      </c>
      <c r="M34" s="84" t="s">
        <v>100</v>
      </c>
    </row>
  </sheetData>
  <customSheetViews>
    <customSheetView guid="{9D8FC04B-2D61-4EDB-A419-8C430042B1DE}" showPageBreaks="1" showGridLines="0" view="pageBreakPreview">
      <selection sqref="A1:D1"/>
      <pageMargins left="0" right="0" top="0" bottom="0" header="0" footer="0"/>
      <pageSetup scale="57" orientation="portrait" r:id="rId1"/>
    </customSheetView>
  </customSheetViews>
  <mergeCells count="5">
    <mergeCell ref="H9:I9"/>
    <mergeCell ref="J9:K9"/>
    <mergeCell ref="F4:F5"/>
    <mergeCell ref="F7:F8"/>
    <mergeCell ref="B2:F2"/>
  </mergeCells>
  <printOptions horizontalCentered="1" verticalCentered="1"/>
  <pageMargins left="0.70866141732283472" right="0.70866141732283472" top="0.74803149606299213" bottom="0.74803149606299213" header="0.31496062992125984" footer="0.31496062992125984"/>
  <pageSetup paperSize="9" scale="54"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N12"/>
  <sheetViews>
    <sheetView showGridLines="0" zoomScaleNormal="100" zoomScaleSheetLayoutView="84" workbookViewId="0">
      <selection activeCell="D17" sqref="D17"/>
    </sheetView>
  </sheetViews>
  <sheetFormatPr baseColWidth="10" defaultColWidth="11.42578125" defaultRowHeight="15" x14ac:dyDescent="0.25"/>
  <cols>
    <col min="1" max="1" width="1.140625" customWidth="1"/>
    <col min="2" max="2" width="13.5703125" customWidth="1"/>
    <col min="3" max="3" width="12.7109375" customWidth="1"/>
    <col min="4" max="4" width="77.5703125" customWidth="1"/>
    <col min="5" max="5" width="1.42578125" customWidth="1"/>
  </cols>
  <sheetData>
    <row r="1" spans="2:14" ht="4.5" customHeight="1" thickBot="1" x14ac:dyDescent="0.3"/>
    <row r="2" spans="2:14" x14ac:dyDescent="0.25">
      <c r="B2" s="215" t="s">
        <v>126</v>
      </c>
      <c r="C2" s="216"/>
      <c r="D2" s="217"/>
      <c r="N2" t="s">
        <v>55</v>
      </c>
    </row>
    <row r="3" spans="2:14" ht="15" customHeight="1" thickBot="1" x14ac:dyDescent="0.3">
      <c r="B3" s="38" t="s">
        <v>127</v>
      </c>
      <c r="C3" s="37" t="s">
        <v>128</v>
      </c>
      <c r="D3" s="39" t="s">
        <v>33</v>
      </c>
    </row>
    <row r="4" spans="2:14" ht="47.25" customHeight="1" thickBot="1" x14ac:dyDescent="0.3">
      <c r="B4" s="214" t="s">
        <v>129</v>
      </c>
      <c r="C4" s="40" t="s">
        <v>130</v>
      </c>
      <c r="D4" s="31" t="s">
        <v>131</v>
      </c>
    </row>
    <row r="5" spans="2:14" ht="33.75" thickBot="1" x14ac:dyDescent="0.3">
      <c r="B5" s="214"/>
      <c r="C5" s="40" t="s">
        <v>132</v>
      </c>
      <c r="D5" s="31" t="s">
        <v>133</v>
      </c>
    </row>
    <row r="6" spans="2:14" ht="29.25" customHeight="1" thickBot="1" x14ac:dyDescent="0.3">
      <c r="B6" s="214"/>
      <c r="C6" s="40" t="s">
        <v>134</v>
      </c>
      <c r="D6" s="31" t="s">
        <v>135</v>
      </c>
    </row>
    <row r="7" spans="2:14" ht="50.25" thickBot="1" x14ac:dyDescent="0.3">
      <c r="B7" s="214"/>
      <c r="C7" s="40" t="s">
        <v>136</v>
      </c>
      <c r="D7" s="31" t="s">
        <v>137</v>
      </c>
    </row>
    <row r="8" spans="2:14" ht="17.25" thickBot="1" x14ac:dyDescent="0.3">
      <c r="B8" s="214" t="s">
        <v>138</v>
      </c>
      <c r="C8" s="41" t="s">
        <v>139</v>
      </c>
      <c r="D8" s="32" t="s">
        <v>140</v>
      </c>
    </row>
    <row r="9" spans="2:14" ht="33.75" thickBot="1" x14ac:dyDescent="0.35">
      <c r="B9" s="214"/>
      <c r="C9" s="41" t="s">
        <v>141</v>
      </c>
      <c r="D9" s="33" t="s">
        <v>142</v>
      </c>
    </row>
    <row r="10" spans="2:14" ht="33.75" thickBot="1" x14ac:dyDescent="0.35">
      <c r="B10" s="214"/>
      <c r="C10" s="41" t="s">
        <v>143</v>
      </c>
      <c r="D10" s="33" t="s">
        <v>144</v>
      </c>
    </row>
    <row r="11" spans="2:14" ht="17.25" thickBot="1" x14ac:dyDescent="0.35">
      <c r="B11" s="214"/>
      <c r="C11" s="41" t="s">
        <v>132</v>
      </c>
      <c r="D11" s="33" t="s">
        <v>145</v>
      </c>
    </row>
    <row r="12" spans="2:14" ht="7.5" customHeight="1" x14ac:dyDescent="0.25"/>
  </sheetData>
  <customSheetViews>
    <customSheetView guid="{9D8FC04B-2D61-4EDB-A419-8C430042B1DE}" scale="130" showPageBreaks="1" showGridLines="0" view="pageBreakPreview">
      <selection activeCell="E7" sqref="E7"/>
      <pageMargins left="0" right="0" top="0" bottom="0" header="0" footer="0"/>
      <pageSetup scale="80" orientation="portrait" r:id="rId1"/>
    </customSheetView>
  </customSheetViews>
  <mergeCells count="3">
    <mergeCell ref="B4:B7"/>
    <mergeCell ref="B8:B11"/>
    <mergeCell ref="B2:D2"/>
  </mergeCells>
  <printOptions horizontalCentered="1" verticalCentered="1"/>
  <pageMargins left="0.70866141732283472" right="0.70866141732283472" top="0.74803149606299213" bottom="0.74803149606299213" header="0.31496062992125984" footer="0.31496062992125984"/>
  <pageSetup paperSize="9"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C1:E36"/>
  <sheetViews>
    <sheetView showGridLines="0" view="pageBreakPreview" topLeftCell="A21" zoomScale="110" zoomScaleNormal="100" zoomScaleSheetLayoutView="110" workbookViewId="0">
      <selection activeCell="D29" sqref="D29"/>
    </sheetView>
  </sheetViews>
  <sheetFormatPr baseColWidth="10" defaultColWidth="11.42578125" defaultRowHeight="15" x14ac:dyDescent="0.25"/>
  <cols>
    <col min="1" max="1" width="1.42578125" customWidth="1"/>
    <col min="2" max="2" width="1.5703125" customWidth="1"/>
    <col min="3" max="3" width="3.7109375" customWidth="1"/>
    <col min="4" max="4" width="65.7109375" customWidth="1"/>
    <col min="5" max="5" width="3.7109375" customWidth="1"/>
  </cols>
  <sheetData>
    <row r="1" spans="3:5" ht="8.25" customHeight="1" x14ac:dyDescent="0.25"/>
    <row r="2" spans="3:5" ht="8.25" customHeight="1" thickBot="1" x14ac:dyDescent="0.3"/>
    <row r="3" spans="3:5" ht="8.25" customHeight="1" x14ac:dyDescent="0.25">
      <c r="C3" s="218" t="s">
        <v>146</v>
      </c>
      <c r="D3" s="219"/>
    </row>
    <row r="4" spans="3:5" ht="15" customHeight="1" x14ac:dyDescent="0.25">
      <c r="C4" s="220"/>
      <c r="D4" s="221"/>
    </row>
    <row r="5" spans="3:5" ht="16.5" x14ac:dyDescent="0.3">
      <c r="C5" s="96">
        <v>1</v>
      </c>
      <c r="D5" s="97" t="s">
        <v>147</v>
      </c>
    </row>
    <row r="6" spans="3:5" ht="16.5" x14ac:dyDescent="0.3">
      <c r="C6" s="96">
        <v>2</v>
      </c>
      <c r="D6" s="97" t="s">
        <v>148</v>
      </c>
    </row>
    <row r="7" spans="3:5" ht="16.5" x14ac:dyDescent="0.3">
      <c r="C7" s="96">
        <v>3</v>
      </c>
      <c r="D7" s="97" t="s">
        <v>149</v>
      </c>
    </row>
    <row r="8" spans="3:5" ht="16.5" x14ac:dyDescent="0.3">
      <c r="C8" s="96">
        <v>4</v>
      </c>
      <c r="D8" s="97" t="s">
        <v>150</v>
      </c>
    </row>
    <row r="9" spans="3:5" ht="16.5" x14ac:dyDescent="0.3">
      <c r="C9" s="96">
        <v>5</v>
      </c>
      <c r="D9" s="97" t="s">
        <v>151</v>
      </c>
    </row>
    <row r="10" spans="3:5" ht="16.5" x14ac:dyDescent="0.3">
      <c r="C10" s="96">
        <v>6</v>
      </c>
      <c r="D10" s="97" t="s">
        <v>152</v>
      </c>
    </row>
    <row r="11" spans="3:5" ht="16.5" x14ac:dyDescent="0.3">
      <c r="C11" s="96">
        <v>7</v>
      </c>
      <c r="D11" s="97" t="s">
        <v>153</v>
      </c>
    </row>
    <row r="12" spans="3:5" ht="16.5" x14ac:dyDescent="0.3">
      <c r="C12" s="96">
        <v>8</v>
      </c>
      <c r="D12" s="97" t="s">
        <v>154</v>
      </c>
    </row>
    <row r="13" spans="3:5" ht="16.5" x14ac:dyDescent="0.3">
      <c r="C13" s="96">
        <v>9</v>
      </c>
      <c r="D13" s="97" t="s">
        <v>155</v>
      </c>
    </row>
    <row r="14" spans="3:5" ht="16.5" x14ac:dyDescent="0.3">
      <c r="C14" s="96">
        <v>10</v>
      </c>
      <c r="D14" s="97" t="s">
        <v>156</v>
      </c>
    </row>
    <row r="15" spans="3:5" ht="16.5" customHeight="1" x14ac:dyDescent="0.3">
      <c r="C15" s="96">
        <v>11</v>
      </c>
      <c r="D15" s="97" t="s">
        <v>157</v>
      </c>
      <c r="E15" s="1"/>
    </row>
    <row r="16" spans="3:5" ht="16.5" customHeight="1" x14ac:dyDescent="0.3">
      <c r="C16" s="96">
        <v>12</v>
      </c>
      <c r="D16" s="97" t="s">
        <v>158</v>
      </c>
      <c r="E16" s="1"/>
    </row>
    <row r="17" spans="3:5" ht="16.5" customHeight="1" x14ac:dyDescent="0.3">
      <c r="C17" s="96">
        <v>13</v>
      </c>
      <c r="D17" s="97" t="s">
        <v>159</v>
      </c>
      <c r="E17" s="1"/>
    </row>
    <row r="18" spans="3:5" ht="16.5" customHeight="1" x14ac:dyDescent="0.3">
      <c r="C18" s="96">
        <v>14</v>
      </c>
      <c r="D18" s="97" t="s">
        <v>160</v>
      </c>
      <c r="E18" s="1"/>
    </row>
    <row r="19" spans="3:5" ht="16.5" x14ac:dyDescent="0.3">
      <c r="C19" s="96">
        <v>15</v>
      </c>
      <c r="D19" s="97" t="s">
        <v>161</v>
      </c>
      <c r="E19" s="1"/>
    </row>
    <row r="20" spans="3:5" ht="16.5" x14ac:dyDescent="0.3">
      <c r="C20" s="96">
        <v>16</v>
      </c>
      <c r="D20" s="97" t="s">
        <v>162</v>
      </c>
      <c r="E20" s="1"/>
    </row>
    <row r="21" spans="3:5" ht="16.5" x14ac:dyDescent="0.3">
      <c r="C21" s="96">
        <v>17</v>
      </c>
      <c r="D21" s="97" t="s">
        <v>163</v>
      </c>
    </row>
    <row r="22" spans="3:5" ht="16.5" x14ac:dyDescent="0.3">
      <c r="C22" s="96">
        <v>18</v>
      </c>
      <c r="D22" s="97" t="s">
        <v>164</v>
      </c>
    </row>
    <row r="23" spans="3:5" ht="16.5" x14ac:dyDescent="0.3">
      <c r="C23" s="96">
        <v>19</v>
      </c>
      <c r="D23" s="97" t="s">
        <v>165</v>
      </c>
    </row>
    <row r="24" spans="3:5" ht="16.5" x14ac:dyDescent="0.3">
      <c r="C24" s="96">
        <v>20</v>
      </c>
      <c r="D24" s="97" t="s">
        <v>166</v>
      </c>
    </row>
    <row r="25" spans="3:5" ht="16.5" x14ac:dyDescent="0.3">
      <c r="C25" s="96">
        <v>21</v>
      </c>
      <c r="D25" s="97" t="s">
        <v>167</v>
      </c>
    </row>
    <row r="26" spans="3:5" ht="16.5" x14ac:dyDescent="0.3">
      <c r="C26" s="96">
        <v>22</v>
      </c>
      <c r="D26" s="97" t="s">
        <v>168</v>
      </c>
    </row>
    <row r="27" spans="3:5" ht="16.5" x14ac:dyDescent="0.3">
      <c r="C27" s="96">
        <v>23</v>
      </c>
      <c r="D27" s="97" t="s">
        <v>169</v>
      </c>
    </row>
    <row r="28" spans="3:5" ht="16.5" x14ac:dyDescent="0.3">
      <c r="C28" s="96">
        <v>24</v>
      </c>
      <c r="D28" s="97" t="s">
        <v>170</v>
      </c>
    </row>
    <row r="29" spans="3:5" ht="16.5" x14ac:dyDescent="0.3">
      <c r="C29" s="96">
        <v>25</v>
      </c>
      <c r="D29" s="97" t="s">
        <v>171</v>
      </c>
    </row>
    <row r="30" spans="3:5" ht="16.5" x14ac:dyDescent="0.3">
      <c r="C30" s="96">
        <v>26</v>
      </c>
      <c r="D30" s="97" t="s">
        <v>172</v>
      </c>
    </row>
    <row r="31" spans="3:5" ht="16.5" x14ac:dyDescent="0.3">
      <c r="C31" s="96">
        <v>27</v>
      </c>
      <c r="D31" s="97" t="s">
        <v>173</v>
      </c>
    </row>
    <row r="32" spans="3:5" ht="16.5" x14ac:dyDescent="0.3">
      <c r="C32" s="96">
        <v>28</v>
      </c>
      <c r="D32" s="97" t="s">
        <v>174</v>
      </c>
    </row>
    <row r="33" spans="3:4" ht="16.5" x14ac:dyDescent="0.3">
      <c r="C33" s="96">
        <v>29</v>
      </c>
      <c r="D33" s="97" t="s">
        <v>175</v>
      </c>
    </row>
    <row r="34" spans="3:4" ht="16.5" x14ac:dyDescent="0.3">
      <c r="C34" s="96">
        <v>30</v>
      </c>
      <c r="D34" s="97" t="s">
        <v>176</v>
      </c>
    </row>
    <row r="35" spans="3:4" ht="17.25" thickBot="1" x14ac:dyDescent="0.35">
      <c r="C35" s="98"/>
      <c r="D35" s="99" t="s">
        <v>177</v>
      </c>
    </row>
    <row r="36" spans="3:4" ht="17.25" thickBot="1" x14ac:dyDescent="0.35">
      <c r="D36" s="99" t="s">
        <v>178</v>
      </c>
    </row>
  </sheetData>
  <mergeCells count="1">
    <mergeCell ref="C3:D4"/>
  </mergeCells>
  <printOptions horizontalCentered="1" verticalCentered="1"/>
  <pageMargins left="0.70866141732283472" right="0.70866141732283472" top="0.74803149606299213" bottom="0.74803149606299213" header="0.31496062992125984" footer="0.31496062992125984"/>
  <pageSetup paperSize="9" scale="9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U38"/>
  <sheetViews>
    <sheetView showGridLines="0" view="pageBreakPreview" topLeftCell="D1" zoomScale="84" zoomScaleNormal="100" zoomScaleSheetLayoutView="84" workbookViewId="0">
      <selection activeCell="U14" sqref="U14"/>
    </sheetView>
  </sheetViews>
  <sheetFormatPr baseColWidth="10" defaultColWidth="11.42578125" defaultRowHeight="15" x14ac:dyDescent="0.25"/>
  <cols>
    <col min="1" max="1" width="1" customWidth="1"/>
    <col min="2" max="2" width="5.7109375" customWidth="1"/>
    <col min="3" max="3" width="12.7109375" customWidth="1"/>
    <col min="4" max="4" width="17.28515625" customWidth="1"/>
    <col min="5" max="5" width="16.140625" customWidth="1"/>
    <col min="6" max="6" width="16.28515625" customWidth="1"/>
    <col min="7" max="7" width="13.85546875" customWidth="1"/>
    <col min="8" max="8" width="14.140625" customWidth="1"/>
    <col min="9" max="9" width="2.7109375" customWidth="1"/>
    <col min="10" max="10" width="14.5703125" customWidth="1"/>
    <col min="11" max="11" width="14" customWidth="1"/>
    <col min="12" max="12" width="16.140625" customWidth="1"/>
    <col min="13" max="13" width="15.85546875" customWidth="1"/>
    <col min="14" max="14" width="16.7109375" customWidth="1"/>
    <col min="15" max="15" width="1.140625" customWidth="1"/>
    <col min="16" max="16" width="2" bestFit="1" customWidth="1"/>
    <col min="18" max="18" width="2" bestFit="1" customWidth="1"/>
    <col min="19" max="19" width="17.28515625" customWidth="1"/>
    <col min="20" max="20" width="13.7109375" customWidth="1"/>
    <col min="21" max="21" width="22.7109375" customWidth="1"/>
  </cols>
  <sheetData>
    <row r="1" spans="2:21" ht="9" customHeight="1" thickBot="1" x14ac:dyDescent="0.3"/>
    <row r="2" spans="2:21" ht="17.25" customHeight="1" x14ac:dyDescent="0.3">
      <c r="B2" s="226" t="s">
        <v>179</v>
      </c>
      <c r="C2" s="227"/>
      <c r="D2" s="227"/>
      <c r="E2" s="227"/>
      <c r="F2" s="227"/>
      <c r="G2" s="227"/>
      <c r="H2" s="227"/>
      <c r="I2" s="47"/>
      <c r="J2" s="48"/>
      <c r="K2" s="48"/>
      <c r="L2" s="48"/>
      <c r="M2" s="48"/>
      <c r="N2" s="49"/>
    </row>
    <row r="3" spans="2:21" ht="23.25" customHeight="1" x14ac:dyDescent="0.25">
      <c r="B3" s="228" t="s">
        <v>180</v>
      </c>
      <c r="C3" s="229"/>
      <c r="D3" s="229"/>
      <c r="E3" s="229"/>
      <c r="F3" s="229"/>
      <c r="G3" s="229"/>
      <c r="H3" s="229"/>
      <c r="I3" s="229"/>
      <c r="J3" s="229"/>
      <c r="K3" s="229"/>
      <c r="L3" s="229"/>
      <c r="M3" s="229"/>
      <c r="N3" s="230"/>
    </row>
    <row r="4" spans="2:21" ht="20.25" x14ac:dyDescent="0.3">
      <c r="B4" s="50"/>
      <c r="C4" s="51"/>
      <c r="D4" s="231" t="s">
        <v>181</v>
      </c>
      <c r="E4" s="231"/>
      <c r="F4" s="231"/>
      <c r="G4" s="231"/>
      <c r="H4" s="231"/>
      <c r="I4" s="52"/>
      <c r="J4" s="231" t="s">
        <v>182</v>
      </c>
      <c r="K4" s="231"/>
      <c r="L4" s="231"/>
      <c r="M4" s="231"/>
      <c r="N4" s="232"/>
    </row>
    <row r="5" spans="2:21" ht="30" customHeight="1" x14ac:dyDescent="0.25">
      <c r="B5" s="233" t="s">
        <v>122</v>
      </c>
      <c r="C5" s="15" t="s">
        <v>183</v>
      </c>
      <c r="D5" s="5" t="s">
        <v>109</v>
      </c>
      <c r="E5" s="5" t="s">
        <v>109</v>
      </c>
      <c r="F5" s="4" t="s">
        <v>105</v>
      </c>
      <c r="G5" s="3" t="s">
        <v>100</v>
      </c>
      <c r="H5" s="3" t="s">
        <v>100</v>
      </c>
      <c r="I5" s="14"/>
      <c r="J5" s="19" t="s">
        <v>100</v>
      </c>
      <c r="K5" s="19" t="s">
        <v>100</v>
      </c>
      <c r="L5" s="4" t="s">
        <v>105</v>
      </c>
      <c r="M5" s="5" t="s">
        <v>109</v>
      </c>
      <c r="N5" s="53" t="s">
        <v>109</v>
      </c>
    </row>
    <row r="6" spans="2:21" ht="30" customHeight="1" x14ac:dyDescent="0.25">
      <c r="B6" s="234"/>
      <c r="C6" s="16" t="s">
        <v>184</v>
      </c>
      <c r="D6" s="6" t="s">
        <v>114</v>
      </c>
      <c r="E6" s="6" t="s">
        <v>114</v>
      </c>
      <c r="F6" s="5" t="s">
        <v>109</v>
      </c>
      <c r="G6" s="4" t="s">
        <v>105</v>
      </c>
      <c r="H6" s="3" t="s">
        <v>100</v>
      </c>
      <c r="I6" s="14"/>
      <c r="J6" s="19" t="s">
        <v>100</v>
      </c>
      <c r="K6" s="4" t="s">
        <v>105</v>
      </c>
      <c r="L6" s="5" t="s">
        <v>109</v>
      </c>
      <c r="M6" s="6" t="s">
        <v>114</v>
      </c>
      <c r="N6" s="54" t="s">
        <v>114</v>
      </c>
    </row>
    <row r="7" spans="2:21" ht="30" customHeight="1" x14ac:dyDescent="0.25">
      <c r="B7" s="234"/>
      <c r="C7" s="16" t="s">
        <v>185</v>
      </c>
      <c r="D7" s="7" t="s">
        <v>119</v>
      </c>
      <c r="E7" s="6" t="s">
        <v>114</v>
      </c>
      <c r="F7" s="5" t="s">
        <v>109</v>
      </c>
      <c r="G7" s="5" t="s">
        <v>109</v>
      </c>
      <c r="H7" s="4" t="s">
        <v>105</v>
      </c>
      <c r="I7" s="14"/>
      <c r="J7" s="4" t="s">
        <v>105</v>
      </c>
      <c r="K7" s="5" t="s">
        <v>109</v>
      </c>
      <c r="L7" s="5" t="s">
        <v>109</v>
      </c>
      <c r="M7" s="6" t="s">
        <v>114</v>
      </c>
      <c r="N7" s="55" t="s">
        <v>119</v>
      </c>
    </row>
    <row r="8" spans="2:21" ht="30" customHeight="1" x14ac:dyDescent="0.25">
      <c r="B8" s="234"/>
      <c r="C8" s="16" t="s">
        <v>186</v>
      </c>
      <c r="D8" s="7" t="s">
        <v>119</v>
      </c>
      <c r="E8" s="6" t="s">
        <v>114</v>
      </c>
      <c r="F8" s="6" t="s">
        <v>114</v>
      </c>
      <c r="G8" s="6" t="s">
        <v>114</v>
      </c>
      <c r="H8" s="5" t="s">
        <v>109</v>
      </c>
      <c r="I8" s="14"/>
      <c r="J8" s="5" t="s">
        <v>109</v>
      </c>
      <c r="K8" s="6" t="s">
        <v>114</v>
      </c>
      <c r="L8" s="6" t="s">
        <v>114</v>
      </c>
      <c r="M8" s="6" t="s">
        <v>114</v>
      </c>
      <c r="N8" s="55" t="s">
        <v>119</v>
      </c>
    </row>
    <row r="9" spans="2:21" ht="30" customHeight="1" x14ac:dyDescent="0.25">
      <c r="B9" s="235"/>
      <c r="C9" s="17" t="s">
        <v>187</v>
      </c>
      <c r="D9" s="7" t="s">
        <v>119</v>
      </c>
      <c r="E9" s="7" t="s">
        <v>119</v>
      </c>
      <c r="F9" s="7" t="s">
        <v>119</v>
      </c>
      <c r="G9" s="6" t="s">
        <v>114</v>
      </c>
      <c r="H9" s="6" t="s">
        <v>114</v>
      </c>
      <c r="I9" s="14"/>
      <c r="J9" s="6" t="s">
        <v>114</v>
      </c>
      <c r="K9" s="6" t="s">
        <v>114</v>
      </c>
      <c r="L9" s="7" t="s">
        <v>119</v>
      </c>
      <c r="M9" s="7" t="s">
        <v>119</v>
      </c>
      <c r="N9" s="55" t="s">
        <v>119</v>
      </c>
    </row>
    <row r="10" spans="2:21" ht="28.5" x14ac:dyDescent="0.3">
      <c r="B10" s="50"/>
      <c r="C10" s="51"/>
      <c r="D10" s="21" t="s">
        <v>188</v>
      </c>
      <c r="E10" s="61" t="s">
        <v>189</v>
      </c>
      <c r="F10" s="61" t="s">
        <v>190</v>
      </c>
      <c r="G10" s="61" t="s">
        <v>191</v>
      </c>
      <c r="H10" s="22" t="s">
        <v>192</v>
      </c>
      <c r="I10" s="18"/>
      <c r="J10" s="22" t="s">
        <v>192</v>
      </c>
      <c r="K10" s="61" t="s">
        <v>191</v>
      </c>
      <c r="L10" s="61" t="s">
        <v>190</v>
      </c>
      <c r="M10" s="61" t="s">
        <v>189</v>
      </c>
      <c r="N10" s="56" t="s">
        <v>188</v>
      </c>
    </row>
    <row r="11" spans="2:21" ht="18.75" thickBot="1" x14ac:dyDescent="0.3">
      <c r="B11" s="57"/>
      <c r="C11" s="58"/>
      <c r="D11" s="222" t="s">
        <v>123</v>
      </c>
      <c r="E11" s="223"/>
      <c r="F11" s="223"/>
      <c r="G11" s="223"/>
      <c r="H11" s="224"/>
      <c r="I11" s="59"/>
      <c r="J11" s="222" t="s">
        <v>123</v>
      </c>
      <c r="K11" s="223"/>
      <c r="L11" s="223"/>
      <c r="M11" s="223"/>
      <c r="N11" s="225"/>
    </row>
    <row r="12" spans="2:21" ht="8.25" customHeight="1" x14ac:dyDescent="0.25"/>
    <row r="13" spans="2:21" x14ac:dyDescent="0.25">
      <c r="P13" s="209" t="s">
        <v>122</v>
      </c>
      <c r="Q13" s="209"/>
      <c r="R13" s="209" t="s">
        <v>123</v>
      </c>
      <c r="S13" s="209"/>
      <c r="T13" s="70" t="s">
        <v>124</v>
      </c>
      <c r="U13" s="70" t="s">
        <v>125</v>
      </c>
    </row>
    <row r="14" spans="2:21" ht="40.5" customHeight="1" x14ac:dyDescent="0.25">
      <c r="P14" s="71">
        <v>1</v>
      </c>
      <c r="Q14" s="72" t="s">
        <v>72</v>
      </c>
      <c r="R14" s="71">
        <v>1</v>
      </c>
      <c r="S14" s="73" t="s">
        <v>90</v>
      </c>
      <c r="T14" s="71">
        <f>P14*R14</f>
        <v>1</v>
      </c>
      <c r="U14" s="74" t="s">
        <v>119</v>
      </c>
    </row>
    <row r="15" spans="2:21" ht="40.5" customHeight="1" x14ac:dyDescent="0.25">
      <c r="P15" s="71">
        <v>2</v>
      </c>
      <c r="Q15" s="75" t="s">
        <v>69</v>
      </c>
      <c r="R15" s="71">
        <v>1</v>
      </c>
      <c r="S15" s="73" t="s">
        <v>90</v>
      </c>
      <c r="T15" s="71">
        <f t="shared" ref="T15:T38" si="0">P15*R15</f>
        <v>2</v>
      </c>
      <c r="U15" s="74" t="s">
        <v>119</v>
      </c>
    </row>
    <row r="16" spans="2:21" ht="40.5" customHeight="1" x14ac:dyDescent="0.25">
      <c r="P16" s="71">
        <v>3</v>
      </c>
      <c r="Q16" s="76" t="s">
        <v>66</v>
      </c>
      <c r="R16" s="71">
        <v>1</v>
      </c>
      <c r="S16" s="73" t="s">
        <v>90</v>
      </c>
      <c r="T16" s="71">
        <f t="shared" si="0"/>
        <v>3</v>
      </c>
      <c r="U16" s="74" t="s">
        <v>119</v>
      </c>
    </row>
    <row r="17" spans="16:21" x14ac:dyDescent="0.25">
      <c r="P17" s="71">
        <v>4</v>
      </c>
      <c r="Q17" s="77" t="s">
        <v>63</v>
      </c>
      <c r="R17" s="71">
        <v>1</v>
      </c>
      <c r="S17" s="73" t="s">
        <v>90</v>
      </c>
      <c r="T17" s="71">
        <f t="shared" si="0"/>
        <v>4</v>
      </c>
      <c r="U17" s="75" t="s">
        <v>114</v>
      </c>
    </row>
    <row r="18" spans="16:21" x14ac:dyDescent="0.25">
      <c r="P18" s="71">
        <v>5</v>
      </c>
      <c r="Q18" s="78" t="s">
        <v>60</v>
      </c>
      <c r="R18" s="71">
        <v>1</v>
      </c>
      <c r="S18" s="73" t="s">
        <v>90</v>
      </c>
      <c r="T18" s="71">
        <f t="shared" si="0"/>
        <v>5</v>
      </c>
      <c r="U18" s="75" t="s">
        <v>114</v>
      </c>
    </row>
    <row r="19" spans="16:21" ht="40.5" customHeight="1" x14ac:dyDescent="0.25">
      <c r="P19" s="71">
        <v>1</v>
      </c>
      <c r="Q19" s="72" t="s">
        <v>72</v>
      </c>
      <c r="R19" s="71">
        <v>2</v>
      </c>
      <c r="S19" s="79" t="s">
        <v>87</v>
      </c>
      <c r="T19" s="71">
        <f t="shared" si="0"/>
        <v>2</v>
      </c>
      <c r="U19" s="74" t="s">
        <v>119</v>
      </c>
    </row>
    <row r="20" spans="16:21" x14ac:dyDescent="0.25">
      <c r="P20" s="71">
        <v>2</v>
      </c>
      <c r="Q20" s="75" t="s">
        <v>69</v>
      </c>
      <c r="R20" s="71">
        <v>2</v>
      </c>
      <c r="S20" s="79" t="s">
        <v>87</v>
      </c>
      <c r="T20" s="71">
        <f t="shared" si="0"/>
        <v>4</v>
      </c>
      <c r="U20" s="75" t="s">
        <v>114</v>
      </c>
    </row>
    <row r="21" spans="16:21" x14ac:dyDescent="0.25">
      <c r="P21" s="71">
        <v>3</v>
      </c>
      <c r="Q21" s="76" t="s">
        <v>66</v>
      </c>
      <c r="R21" s="71">
        <v>2</v>
      </c>
      <c r="S21" s="79" t="s">
        <v>87</v>
      </c>
      <c r="T21" s="71">
        <f t="shared" si="0"/>
        <v>6</v>
      </c>
      <c r="U21" s="75" t="s">
        <v>114</v>
      </c>
    </row>
    <row r="22" spans="16:21" x14ac:dyDescent="0.25">
      <c r="P22" s="71">
        <v>4</v>
      </c>
      <c r="Q22" s="77" t="s">
        <v>63</v>
      </c>
      <c r="R22" s="71">
        <v>2</v>
      </c>
      <c r="S22" s="79" t="s">
        <v>87</v>
      </c>
      <c r="T22" s="71">
        <f t="shared" si="0"/>
        <v>8</v>
      </c>
      <c r="U22" s="75" t="s">
        <v>114</v>
      </c>
    </row>
    <row r="23" spans="16:21" x14ac:dyDescent="0.25">
      <c r="P23" s="71">
        <v>5</v>
      </c>
      <c r="Q23" s="78" t="s">
        <v>60</v>
      </c>
      <c r="R23" s="71">
        <v>2</v>
      </c>
      <c r="S23" s="79" t="s">
        <v>87</v>
      </c>
      <c r="T23" s="71">
        <f t="shared" si="0"/>
        <v>10</v>
      </c>
      <c r="U23" s="80" t="s">
        <v>109</v>
      </c>
    </row>
    <row r="24" spans="16:21" ht="40.5" customHeight="1" x14ac:dyDescent="0.25">
      <c r="P24" s="71">
        <v>1</v>
      </c>
      <c r="Q24" s="72" t="s">
        <v>72</v>
      </c>
      <c r="R24" s="71">
        <v>3</v>
      </c>
      <c r="S24" s="81" t="s">
        <v>84</v>
      </c>
      <c r="T24" s="71">
        <f t="shared" si="0"/>
        <v>3</v>
      </c>
      <c r="U24" s="74" t="s">
        <v>119</v>
      </c>
    </row>
    <row r="25" spans="16:21" x14ac:dyDescent="0.25">
      <c r="P25" s="71">
        <v>2</v>
      </c>
      <c r="Q25" s="75" t="s">
        <v>69</v>
      </c>
      <c r="R25" s="71">
        <v>3</v>
      </c>
      <c r="S25" s="81" t="s">
        <v>84</v>
      </c>
      <c r="T25" s="71">
        <f t="shared" si="0"/>
        <v>6</v>
      </c>
      <c r="U25" s="75" t="s">
        <v>114</v>
      </c>
    </row>
    <row r="26" spans="16:21" x14ac:dyDescent="0.25">
      <c r="P26" s="71">
        <v>3</v>
      </c>
      <c r="Q26" s="76" t="s">
        <v>66</v>
      </c>
      <c r="R26" s="71">
        <v>3</v>
      </c>
      <c r="S26" s="81" t="s">
        <v>84</v>
      </c>
      <c r="T26" s="71">
        <f t="shared" si="0"/>
        <v>9</v>
      </c>
      <c r="U26" s="80" t="s">
        <v>109</v>
      </c>
    </row>
    <row r="27" spans="16:21" x14ac:dyDescent="0.25">
      <c r="P27" s="71">
        <v>4</v>
      </c>
      <c r="Q27" s="77" t="s">
        <v>63</v>
      </c>
      <c r="R27" s="71">
        <v>3</v>
      </c>
      <c r="S27" s="81" t="s">
        <v>84</v>
      </c>
      <c r="T27" s="71">
        <f t="shared" si="0"/>
        <v>12</v>
      </c>
      <c r="U27" s="80" t="s">
        <v>109</v>
      </c>
    </row>
    <row r="28" spans="16:21" ht="27" customHeight="1" x14ac:dyDescent="0.25">
      <c r="P28" s="71">
        <v>5</v>
      </c>
      <c r="Q28" s="78" t="s">
        <v>60</v>
      </c>
      <c r="R28" s="71">
        <v>3</v>
      </c>
      <c r="S28" s="81" t="s">
        <v>84</v>
      </c>
      <c r="T28" s="71">
        <f t="shared" si="0"/>
        <v>15</v>
      </c>
      <c r="U28" s="82" t="s">
        <v>105</v>
      </c>
    </row>
    <row r="29" spans="16:21" x14ac:dyDescent="0.25">
      <c r="P29" s="71">
        <v>1</v>
      </c>
      <c r="Q29" s="72" t="s">
        <v>72</v>
      </c>
      <c r="R29" s="71">
        <v>4</v>
      </c>
      <c r="S29" s="83" t="s">
        <v>81</v>
      </c>
      <c r="T29" s="71">
        <f t="shared" si="0"/>
        <v>4</v>
      </c>
      <c r="U29" s="75" t="s">
        <v>114</v>
      </c>
    </row>
    <row r="30" spans="16:21" x14ac:dyDescent="0.25">
      <c r="P30" s="71">
        <v>2</v>
      </c>
      <c r="Q30" s="75" t="s">
        <v>69</v>
      </c>
      <c r="R30" s="71">
        <v>4</v>
      </c>
      <c r="S30" s="83" t="s">
        <v>81</v>
      </c>
      <c r="T30" s="71">
        <f t="shared" si="0"/>
        <v>8</v>
      </c>
      <c r="U30" s="75" t="s">
        <v>114</v>
      </c>
    </row>
    <row r="31" spans="16:21" x14ac:dyDescent="0.25">
      <c r="P31" s="71">
        <v>3</v>
      </c>
      <c r="Q31" s="76" t="s">
        <v>66</v>
      </c>
      <c r="R31" s="71">
        <v>4</v>
      </c>
      <c r="S31" s="83" t="s">
        <v>81</v>
      </c>
      <c r="T31" s="71">
        <f t="shared" si="0"/>
        <v>12</v>
      </c>
      <c r="U31" s="80" t="s">
        <v>109</v>
      </c>
    </row>
    <row r="32" spans="16:21" ht="27" customHeight="1" x14ac:dyDescent="0.25">
      <c r="P32" s="71">
        <v>4</v>
      </c>
      <c r="Q32" s="77" t="s">
        <v>63</v>
      </c>
      <c r="R32" s="71">
        <v>4</v>
      </c>
      <c r="S32" s="83" t="s">
        <v>81</v>
      </c>
      <c r="T32" s="71">
        <f t="shared" si="0"/>
        <v>16</v>
      </c>
      <c r="U32" s="82" t="s">
        <v>105</v>
      </c>
    </row>
    <row r="33" spans="16:21" x14ac:dyDescent="0.25">
      <c r="P33" s="71">
        <v>5</v>
      </c>
      <c r="Q33" s="78" t="s">
        <v>60</v>
      </c>
      <c r="R33" s="71">
        <v>4</v>
      </c>
      <c r="S33" s="83" t="s">
        <v>81</v>
      </c>
      <c r="T33" s="71">
        <f t="shared" si="0"/>
        <v>20</v>
      </c>
      <c r="U33" s="84" t="s">
        <v>100</v>
      </c>
    </row>
    <row r="34" spans="16:21" x14ac:dyDescent="0.25">
      <c r="P34" s="71">
        <v>1</v>
      </c>
      <c r="Q34" s="72" t="s">
        <v>72</v>
      </c>
      <c r="R34" s="71">
        <v>5</v>
      </c>
      <c r="S34" s="85" t="s">
        <v>78</v>
      </c>
      <c r="T34" s="71">
        <f t="shared" si="0"/>
        <v>5</v>
      </c>
      <c r="U34" s="75" t="s">
        <v>114</v>
      </c>
    </row>
    <row r="35" spans="16:21" x14ac:dyDescent="0.25">
      <c r="P35" s="71">
        <v>2</v>
      </c>
      <c r="Q35" s="75" t="s">
        <v>69</v>
      </c>
      <c r="R35" s="71">
        <v>5</v>
      </c>
      <c r="S35" s="85" t="s">
        <v>78</v>
      </c>
      <c r="T35" s="71">
        <f t="shared" si="0"/>
        <v>10</v>
      </c>
      <c r="U35" s="80" t="s">
        <v>109</v>
      </c>
    </row>
    <row r="36" spans="16:21" ht="27" customHeight="1" x14ac:dyDescent="0.25">
      <c r="P36" s="71">
        <v>3</v>
      </c>
      <c r="Q36" s="76" t="s">
        <v>66</v>
      </c>
      <c r="R36" s="71">
        <v>5</v>
      </c>
      <c r="S36" s="85" t="s">
        <v>78</v>
      </c>
      <c r="T36" s="71">
        <f t="shared" si="0"/>
        <v>15</v>
      </c>
      <c r="U36" s="82" t="s">
        <v>105</v>
      </c>
    </row>
    <row r="37" spans="16:21" x14ac:dyDescent="0.25">
      <c r="P37" s="71">
        <v>4</v>
      </c>
      <c r="Q37" s="77" t="s">
        <v>63</v>
      </c>
      <c r="R37" s="71">
        <v>5</v>
      </c>
      <c r="S37" s="85" t="s">
        <v>78</v>
      </c>
      <c r="T37" s="71">
        <f t="shared" si="0"/>
        <v>20</v>
      </c>
      <c r="U37" s="84" t="s">
        <v>100</v>
      </c>
    </row>
    <row r="38" spans="16:21" x14ac:dyDescent="0.25">
      <c r="P38" s="71">
        <v>5</v>
      </c>
      <c r="Q38" s="78" t="s">
        <v>60</v>
      </c>
      <c r="R38" s="71">
        <v>5</v>
      </c>
      <c r="S38" s="85" t="s">
        <v>78</v>
      </c>
      <c r="T38" s="71">
        <f t="shared" si="0"/>
        <v>25</v>
      </c>
      <c r="U38" s="84" t="s">
        <v>100</v>
      </c>
    </row>
  </sheetData>
  <customSheetViews>
    <customSheetView guid="{9D8FC04B-2D61-4EDB-A419-8C430042B1DE}" scale="120" showPageBreaks="1" showGridLines="0" view="pageBreakPreview">
      <selection activeCell="A2" sqref="A2:M2"/>
      <pageMargins left="0" right="0" top="0" bottom="0" header="0" footer="0"/>
      <pageSetup scale="46" orientation="portrait" r:id="rId1"/>
    </customSheetView>
  </customSheetViews>
  <mergeCells count="9">
    <mergeCell ref="P13:Q13"/>
    <mergeCell ref="R13:S13"/>
    <mergeCell ref="D11:H11"/>
    <mergeCell ref="J11:N11"/>
    <mergeCell ref="B2:H2"/>
    <mergeCell ref="B3:N3"/>
    <mergeCell ref="D4:H4"/>
    <mergeCell ref="J4:N4"/>
    <mergeCell ref="B5:B9"/>
  </mergeCells>
  <printOptions horizontalCentered="1" verticalCentered="1"/>
  <pageMargins left="0.70866141732283472" right="0.70866141732283472" top="0.74803149606299213" bottom="0.74803149606299213" header="0.31496062992125984" footer="0.31496062992125984"/>
  <pageSetup paperSize="9" scale="52"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3"/>
  <sheetViews>
    <sheetView workbookViewId="0">
      <selection activeCell="E5" sqref="E5"/>
    </sheetView>
  </sheetViews>
  <sheetFormatPr baseColWidth="10" defaultColWidth="11.42578125" defaultRowHeight="15" x14ac:dyDescent="0.25"/>
  <cols>
    <col min="1" max="2" width="24.42578125" customWidth="1"/>
    <col min="3" max="4" width="6.85546875" customWidth="1"/>
    <col min="5" max="7" width="24.42578125" customWidth="1"/>
    <col min="8" max="8" width="65.7109375" customWidth="1"/>
  </cols>
  <sheetData>
    <row r="1" spans="1:8" ht="45.75" customHeight="1" x14ac:dyDescent="0.25">
      <c r="A1" s="65" t="s">
        <v>193</v>
      </c>
      <c r="B1" s="65" t="s">
        <v>194</v>
      </c>
      <c r="C1" s="66" t="s">
        <v>52</v>
      </c>
      <c r="D1" s="66" t="s">
        <v>53</v>
      </c>
      <c r="E1" s="64" t="s">
        <v>39</v>
      </c>
      <c r="F1" s="64" t="s">
        <v>43</v>
      </c>
      <c r="G1" s="100" t="s">
        <v>46</v>
      </c>
      <c r="H1" s="104" t="s">
        <v>146</v>
      </c>
    </row>
    <row r="2" spans="1:8" ht="33" x14ac:dyDescent="0.25">
      <c r="A2" s="68" t="s">
        <v>195</v>
      </c>
      <c r="B2" s="68" t="s">
        <v>196</v>
      </c>
      <c r="C2" s="68">
        <f>IF('A2 Probabilidad'!B4="","",'A2 Probabilidad'!B4)</f>
        <v>5</v>
      </c>
      <c r="D2" s="68">
        <f>IF('A1 Impacto'!B4="","",'A1 Impacto'!B4)</f>
        <v>5</v>
      </c>
      <c r="E2" s="68" t="str">
        <f>"N:"&amp;" "&amp;IF('A4 Estrategias'!C4="","",'A4 Estrategias'!C4)</f>
        <v>N: Reducir</v>
      </c>
      <c r="F2" s="69" t="s">
        <v>197</v>
      </c>
      <c r="G2" s="101" t="s">
        <v>198</v>
      </c>
      <c r="H2" s="69" t="s">
        <v>199</v>
      </c>
    </row>
    <row r="3" spans="1:8" ht="16.5" x14ac:dyDescent="0.25">
      <c r="A3" s="60" t="s">
        <v>200</v>
      </c>
      <c r="B3" s="60" t="s">
        <v>201</v>
      </c>
      <c r="C3" s="68">
        <f>IF('A2 Probabilidad'!B5="","",'A2 Probabilidad'!B5)</f>
        <v>4</v>
      </c>
      <c r="D3" s="68">
        <f>IF('A1 Impacto'!B5="","",'A1 Impacto'!B5)</f>
        <v>4</v>
      </c>
      <c r="E3" s="68" t="str">
        <f>"N:"&amp;" "&amp;IF('A4 Estrategias'!C5="","",'A4 Estrategias'!C5)</f>
        <v>N: Aceptar</v>
      </c>
      <c r="F3" s="69" t="s">
        <v>202</v>
      </c>
      <c r="G3" s="101" t="s">
        <v>203</v>
      </c>
      <c r="H3" s="69" t="s">
        <v>204</v>
      </c>
    </row>
    <row r="4" spans="1:8" ht="16.5" x14ac:dyDescent="0.25">
      <c r="A4" s="86" t="s">
        <v>205</v>
      </c>
      <c r="B4" s="86"/>
      <c r="C4" s="68">
        <f>IF('A2 Probabilidad'!B6="","",'A2 Probabilidad'!B6)</f>
        <v>3</v>
      </c>
      <c r="D4" s="68">
        <f>IF('A1 Impacto'!B6="","",'A1 Impacto'!B6)</f>
        <v>3</v>
      </c>
      <c r="E4" s="68" t="str">
        <f>"N:"&amp;" "&amp;IF('A4 Estrategias'!C6="","",'A4 Estrategias'!C6)</f>
        <v>N: Evitar</v>
      </c>
      <c r="F4" s="69" t="s">
        <v>206</v>
      </c>
      <c r="G4" s="101"/>
      <c r="H4" s="69" t="s">
        <v>207</v>
      </c>
    </row>
    <row r="5" spans="1:8" ht="33" x14ac:dyDescent="0.25">
      <c r="A5" s="86" t="s">
        <v>208</v>
      </c>
      <c r="B5" s="86"/>
      <c r="C5" s="68">
        <f>IF('A2 Probabilidad'!B7="","",'A2 Probabilidad'!B7)</f>
        <v>2</v>
      </c>
      <c r="D5" s="68">
        <f>IF('A1 Impacto'!B7="","",'A1 Impacto'!B7)</f>
        <v>2</v>
      </c>
      <c r="E5" s="68" t="str">
        <f>"N:"&amp;" "&amp;IF('A4 Estrategias'!C7="","",'A4 Estrategias'!C7)</f>
        <v>N: Transferir o Compartir</v>
      </c>
      <c r="F5" s="69" t="s">
        <v>178</v>
      </c>
      <c r="G5" s="101" t="s">
        <v>178</v>
      </c>
      <c r="H5" s="69" t="s">
        <v>209</v>
      </c>
    </row>
    <row r="6" spans="1:8" ht="16.5" x14ac:dyDescent="0.25">
      <c r="A6" s="86" t="s">
        <v>210</v>
      </c>
      <c r="B6" s="86"/>
      <c r="C6" s="68">
        <f>IF('A2 Probabilidad'!B8="","",'A2 Probabilidad'!B8)</f>
        <v>1</v>
      </c>
      <c r="D6" s="68">
        <f>IF('A1 Impacto'!B8="","",'A1 Impacto'!B8)</f>
        <v>1</v>
      </c>
      <c r="E6" s="68" t="str">
        <f>"P:"&amp;" "&amp;IF('A4 Estrategias'!C8="","",'A4 Estrategias'!C8)</f>
        <v>P: Explotar</v>
      </c>
      <c r="F6" s="86"/>
      <c r="G6" s="102"/>
      <c r="H6" s="69" t="s">
        <v>211</v>
      </c>
    </row>
    <row r="7" spans="1:8" ht="16.5" x14ac:dyDescent="0.25">
      <c r="A7" s="86" t="s">
        <v>212</v>
      </c>
      <c r="B7" s="86"/>
      <c r="C7" s="68" t="s">
        <v>213</v>
      </c>
      <c r="D7" s="68" t="s">
        <v>213</v>
      </c>
      <c r="E7" s="68" t="str">
        <f>"P:"&amp;" "&amp;IF('A4 Estrategias'!C9="","",'A4 Estrategias'!C9)</f>
        <v>P: Compartir</v>
      </c>
      <c r="F7" s="86"/>
      <c r="G7" s="102"/>
      <c r="H7" s="69" t="s">
        <v>214</v>
      </c>
    </row>
    <row r="8" spans="1:8" ht="16.5" x14ac:dyDescent="0.25">
      <c r="A8" s="67" t="s">
        <v>215</v>
      </c>
      <c r="B8" s="67"/>
      <c r="C8" s="68" t="str">
        <f>IF('A2 Probabilidad'!B10="","",'A2 Probabilidad'!B10)</f>
        <v/>
      </c>
      <c r="D8" s="68" t="str">
        <f>IF('A1 Impacto'!B10="","",'A1 Impacto'!B10)</f>
        <v/>
      </c>
      <c r="E8" s="68" t="str">
        <f>"P:"&amp;" "&amp;IF('A4 Estrategias'!C10="","",'A4 Estrategias'!C10)</f>
        <v xml:space="preserve">P: Mejorar </v>
      </c>
      <c r="F8" s="86"/>
      <c r="G8" s="102"/>
      <c r="H8" s="69" t="s">
        <v>216</v>
      </c>
    </row>
    <row r="9" spans="1:8" ht="16.5" x14ac:dyDescent="0.25">
      <c r="A9" s="67" t="s">
        <v>217</v>
      </c>
      <c r="B9" s="67"/>
      <c r="C9" s="68" t="str">
        <f>IF('A2 Probabilidad'!B11="","",'A2 Probabilidad'!B11)</f>
        <v/>
      </c>
      <c r="D9" s="68" t="str">
        <f>IF('A1 Impacto'!B11="","",'A1 Impacto'!B11)</f>
        <v/>
      </c>
      <c r="E9" s="68" t="str">
        <f>"P:"&amp;" "&amp;IF('A4 Estrategias'!C11="","",'A4 Estrategias'!C11)</f>
        <v>P: Aceptar</v>
      </c>
      <c r="F9" s="86"/>
      <c r="G9" s="102"/>
      <c r="H9" s="69" t="s">
        <v>218</v>
      </c>
    </row>
    <row r="10" spans="1:8" ht="16.5" x14ac:dyDescent="0.25">
      <c r="A10" s="67" t="s">
        <v>219</v>
      </c>
      <c r="B10" s="67"/>
      <c r="C10" s="68" t="str">
        <f>IF('A2 Probabilidad'!B12="","",'A2 Probabilidad'!B12)</f>
        <v/>
      </c>
      <c r="D10" s="68" t="str">
        <f>IF('A1 Impacto'!B12="","",'A1 Impacto'!B12)</f>
        <v/>
      </c>
      <c r="E10" s="68" t="str">
        <f>IF('A4 Estrategias'!C12="","",'A4 Estrategias'!C12)</f>
        <v/>
      </c>
      <c r="F10" s="86"/>
      <c r="G10" s="102"/>
      <c r="H10" s="69" t="s">
        <v>220</v>
      </c>
    </row>
    <row r="11" spans="1:8" ht="33" x14ac:dyDescent="0.25">
      <c r="A11" s="67" t="s">
        <v>221</v>
      </c>
      <c r="B11" s="67"/>
      <c r="C11" s="68" t="str">
        <f>IF('A2 Probabilidad'!B13="","",'A2 Probabilidad'!B13)</f>
        <v/>
      </c>
      <c r="D11" s="68" t="str">
        <f>IF('A1 Impacto'!B13="","",'A1 Impacto'!B13)</f>
        <v/>
      </c>
      <c r="E11" s="68" t="str">
        <f>IF('A4 Estrategias'!C13="","",'A4 Estrategias'!C13)</f>
        <v/>
      </c>
      <c r="F11" s="86"/>
      <c r="G11" s="102"/>
      <c r="H11" s="69" t="s">
        <v>222</v>
      </c>
    </row>
    <row r="12" spans="1:8" ht="33" x14ac:dyDescent="0.25">
      <c r="A12" s="67" t="s">
        <v>223</v>
      </c>
      <c r="B12" s="67"/>
      <c r="C12" s="68" t="str">
        <f>IF('A2 Probabilidad'!B14="","",'A2 Probabilidad'!B14)</f>
        <v/>
      </c>
      <c r="D12" s="68" t="str">
        <f>IF('A1 Impacto'!B14="","",'A1 Impacto'!B14)</f>
        <v/>
      </c>
      <c r="E12" s="68" t="str">
        <f>IF('A4 Estrategias'!C14="","",'A4 Estrategias'!C14)</f>
        <v/>
      </c>
      <c r="F12" s="86"/>
      <c r="G12" s="102"/>
      <c r="H12" s="69" t="s">
        <v>224</v>
      </c>
    </row>
    <row r="13" spans="1:8" ht="33" x14ac:dyDescent="0.25">
      <c r="A13" s="67" t="s">
        <v>225</v>
      </c>
      <c r="B13" s="67"/>
      <c r="C13" s="68" t="str">
        <f>IF('A2 Probabilidad'!B15="","",'A2 Probabilidad'!B15)</f>
        <v/>
      </c>
      <c r="D13" s="68" t="str">
        <f>IF('A1 Impacto'!B15="","",'A1 Impacto'!B15)</f>
        <v/>
      </c>
      <c r="E13" s="68" t="str">
        <f>IF('A4 Estrategias'!C15="","",'A4 Estrategias'!C15)</f>
        <v/>
      </c>
      <c r="F13" s="86"/>
      <c r="G13" s="102"/>
      <c r="H13" s="69" t="s">
        <v>226</v>
      </c>
    </row>
    <row r="14" spans="1:8" ht="16.5" x14ac:dyDescent="0.25">
      <c r="A14" s="67" t="s">
        <v>227</v>
      </c>
      <c r="B14" s="67"/>
      <c r="C14" s="68" t="str">
        <f>IF('A2 Probabilidad'!B16="","",'A2 Probabilidad'!B16)</f>
        <v/>
      </c>
      <c r="D14" s="68" t="str">
        <f>IF('A1 Impacto'!B16="","",'A1 Impacto'!B16)</f>
        <v/>
      </c>
      <c r="E14" s="68" t="str">
        <f>IF('A4 Estrategias'!C16="","",'A4 Estrategias'!C16)</f>
        <v/>
      </c>
      <c r="F14" s="86"/>
      <c r="G14" s="102"/>
      <c r="H14" s="69" t="s">
        <v>228</v>
      </c>
    </row>
    <row r="15" spans="1:8" ht="16.5" x14ac:dyDescent="0.25">
      <c r="H15" s="69" t="s">
        <v>229</v>
      </c>
    </row>
    <row r="16" spans="1:8" ht="16.5" x14ac:dyDescent="0.25">
      <c r="H16" s="69" t="s">
        <v>230</v>
      </c>
    </row>
    <row r="17" spans="8:8" ht="16.5" x14ac:dyDescent="0.25">
      <c r="H17" s="69" t="s">
        <v>231</v>
      </c>
    </row>
    <row r="18" spans="8:8" ht="16.5" x14ac:dyDescent="0.25">
      <c r="H18" s="69" t="s">
        <v>232</v>
      </c>
    </row>
    <row r="19" spans="8:8" ht="16.5" x14ac:dyDescent="0.25">
      <c r="H19" s="69" t="s">
        <v>233</v>
      </c>
    </row>
    <row r="20" spans="8:8" ht="16.5" x14ac:dyDescent="0.25">
      <c r="H20" s="69" t="s">
        <v>234</v>
      </c>
    </row>
    <row r="21" spans="8:8" ht="16.5" x14ac:dyDescent="0.25">
      <c r="H21" s="69" t="s">
        <v>235</v>
      </c>
    </row>
    <row r="22" spans="8:8" ht="16.5" x14ac:dyDescent="0.25">
      <c r="H22" s="69" t="s">
        <v>236</v>
      </c>
    </row>
    <row r="23" spans="8:8" ht="16.5" x14ac:dyDescent="0.25">
      <c r="H23" s="69" t="s">
        <v>237</v>
      </c>
    </row>
    <row r="24" spans="8:8" ht="16.5" x14ac:dyDescent="0.25">
      <c r="H24" s="69" t="s">
        <v>238</v>
      </c>
    </row>
    <row r="25" spans="8:8" ht="16.5" x14ac:dyDescent="0.25">
      <c r="H25" s="69" t="s">
        <v>239</v>
      </c>
    </row>
    <row r="26" spans="8:8" ht="33" x14ac:dyDescent="0.25">
      <c r="H26" s="69" t="s">
        <v>240</v>
      </c>
    </row>
    <row r="27" spans="8:8" ht="16.5" x14ac:dyDescent="0.25">
      <c r="H27" s="69" t="s">
        <v>241</v>
      </c>
    </row>
    <row r="28" spans="8:8" ht="16.5" x14ac:dyDescent="0.25">
      <c r="H28" s="69" t="s">
        <v>242</v>
      </c>
    </row>
    <row r="29" spans="8:8" ht="16.5" x14ac:dyDescent="0.25">
      <c r="H29" s="69" t="s">
        <v>243</v>
      </c>
    </row>
    <row r="30" spans="8:8" ht="16.5" x14ac:dyDescent="0.25">
      <c r="H30" s="69" t="s">
        <v>244</v>
      </c>
    </row>
    <row r="31" spans="8:8" ht="33" x14ac:dyDescent="0.25">
      <c r="H31" s="69" t="s">
        <v>245</v>
      </c>
    </row>
    <row r="32" spans="8:8" ht="16.5" x14ac:dyDescent="0.3">
      <c r="H32" s="103" t="s">
        <v>246</v>
      </c>
    </row>
    <row r="33" spans="8:8" ht="16.5" x14ac:dyDescent="0.25">
      <c r="H33" s="105" t="s">
        <v>178</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FE20903C26C164A8C9535833F083D11" ma:contentTypeVersion="14" ma:contentTypeDescription="Crear nuevo documento." ma:contentTypeScope="" ma:versionID="f5e4025bc57627466dd468f767a2f0b2">
  <xsd:schema xmlns:xsd="http://www.w3.org/2001/XMLSchema" xmlns:xs="http://www.w3.org/2001/XMLSchema" xmlns:p="http://schemas.microsoft.com/office/2006/metadata/properties" xmlns:ns2="4edbcab6-2a30-4700-be6d-af0020d0b11e" xmlns:ns3="4ba4545f-4fd5-4ba1-b183-48a49ec82150" targetNamespace="http://schemas.microsoft.com/office/2006/metadata/properties" ma:root="true" ma:fieldsID="c5a2125dcd3c65d8f0ec1f62d2c86af1" ns2:_="" ns3:_="">
    <xsd:import namespace="4edbcab6-2a30-4700-be6d-af0020d0b11e"/>
    <xsd:import namespace="4ba4545f-4fd5-4ba1-b183-48a49ec82150"/>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dbcab6-2a30-4700-be6d-af0020d0b1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1ddeb1ad-2b8e-4d89-a9c3-a1883f0580b4"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a4545f-4fd5-4ba1-b183-48a49ec8215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4886862-be21-4a4b-8baf-cbec60d10f2e}" ma:internalName="TaxCatchAll" ma:showField="CatchAllData" ma:web="4ba4545f-4fd5-4ba1-b183-48a49ec82150">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edbcab6-2a30-4700-be6d-af0020d0b11e">
      <Terms xmlns="http://schemas.microsoft.com/office/infopath/2007/PartnerControls"/>
    </lcf76f155ced4ddcb4097134ff3c332f>
    <TaxCatchAll xmlns="4ba4545f-4fd5-4ba1-b183-48a49ec82150" xsi:nil="true"/>
  </documentManagement>
</p:properties>
</file>

<file path=customXml/itemProps1.xml><?xml version="1.0" encoding="utf-8"?>
<ds:datastoreItem xmlns:ds="http://schemas.openxmlformats.org/officeDocument/2006/customXml" ds:itemID="{C4848011-F202-42CE-8583-99E91494F6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dbcab6-2a30-4700-be6d-af0020d0b11e"/>
    <ds:schemaRef ds:uri="4ba4545f-4fd5-4ba1-b183-48a49ec821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13189D-D5FC-469B-BAE4-25D283725465}">
  <ds:schemaRefs>
    <ds:schemaRef ds:uri="http://schemas.microsoft.com/sharepoint/v3/contenttype/forms"/>
  </ds:schemaRefs>
</ds:datastoreItem>
</file>

<file path=customXml/itemProps3.xml><?xml version="1.0" encoding="utf-8"?>
<ds:datastoreItem xmlns:ds="http://schemas.openxmlformats.org/officeDocument/2006/customXml" ds:itemID="{7C5AFCF9-34CD-4F0E-9978-153AB7204915}">
  <ds:schemaRefs>
    <ds:schemaRef ds:uri="http://schemas.microsoft.com/office/2006/metadata/properties"/>
    <ds:schemaRef ds:uri="http://schemas.microsoft.com/office/infopath/2007/PartnerControls"/>
    <ds:schemaRef ds:uri="4edbcab6-2a30-4700-be6d-af0020d0b11e"/>
    <ds:schemaRef ds:uri="4ba4545f-4fd5-4ba1-b183-48a49ec8215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R&amp;O</vt:lpstr>
      <vt:lpstr>A1 Impacto</vt:lpstr>
      <vt:lpstr>A2 Probabilidad</vt:lpstr>
      <vt:lpstr>A3 NR</vt:lpstr>
      <vt:lpstr>A4 Estrategias</vt:lpstr>
      <vt:lpstr>A5 DDHH</vt:lpstr>
      <vt:lpstr>Mapa de color</vt:lpstr>
      <vt:lpstr>LISTAS DESPLEGABLES</vt:lpstr>
      <vt:lpstr>'A1 Impacto'!Área_de_impresión</vt:lpstr>
      <vt:lpstr>'A2 Probabilidad'!Área_de_impresión</vt:lpstr>
      <vt:lpstr>'A3 NR'!Área_de_impresión</vt:lpstr>
      <vt:lpstr>'A4 Estrategias'!Área_de_impresión</vt:lpstr>
      <vt:lpstr>'A5 DDHH'!Área_de_impresión</vt:lpstr>
      <vt:lpstr>'Mapa de color'!Área_de_impresión</vt:lpstr>
      <vt:lpstr>'R&amp;O'!Área_de_impresión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Kelly Yolanda Vila Alejos</dc:creator>
  <cp:keywords/>
  <dc:description/>
  <cp:lastModifiedBy>Maria Elena Mendoza Lugo</cp:lastModifiedBy>
  <cp:revision/>
  <dcterms:created xsi:type="dcterms:W3CDTF">2006-09-16T00:00:00Z</dcterms:created>
  <dcterms:modified xsi:type="dcterms:W3CDTF">2024-01-16T00:08:04Z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0x0101004FD6E02ABE14134F9DB52804765A2B6F</vt:lpwstr>
  </property>
  <property fmtid="{D5CDD505-2E9C-101B-9397-08002B2CF9AE}" pid="3" name="MediaServiceImageTags">
    <vt:lpwstr/>
  </property>
</Properties>
</file>